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506" windowWidth="13695" windowHeight="10875" firstSheet="5" activeTab="7"/>
  </bookViews>
  <sheets>
    <sheet name="Chronological" sheetId="1" r:id="rId1"/>
    <sheet name="Comments on Chronology" sheetId="2" r:id="rId2"/>
    <sheet name="Data Matrix" sheetId="3" r:id="rId3"/>
    <sheet name="Electrons 4L" sheetId="4" r:id="rId4"/>
    <sheet name="Electrons 4H" sheetId="5" r:id="rId5"/>
    <sheet name="Position Scan Electrons" sheetId="6" r:id="rId6"/>
    <sheet name="Pions 4L" sheetId="7" r:id="rId7"/>
    <sheet name="Pions 4H" sheetId="8" r:id="rId8"/>
    <sheet name="Position Scan Pions" sheetId="9" r:id="rId9"/>
    <sheet name="Muons" sheetId="10" r:id="rId10"/>
  </sheets>
  <definedNames/>
  <calcPr fullCalcOnLoad="1"/>
</workbook>
</file>

<file path=xl/sharedStrings.xml><?xml version="1.0" encoding="utf-8"?>
<sst xmlns="http://schemas.openxmlformats.org/spreadsheetml/2006/main" count="1003" uniqueCount="260">
  <si>
    <t>pi-</t>
  </si>
  <si>
    <t>4L</t>
  </si>
  <si>
    <t>BPC cal events written to separate data file</t>
  </si>
  <si>
    <t>e-</t>
  </si>
  <si>
    <t>4H</t>
  </si>
  <si>
    <t>Upstream</t>
  </si>
  <si>
    <t>poly slanted</t>
  </si>
  <si>
    <t>logbook</t>
  </si>
  <si>
    <t>page</t>
  </si>
  <si>
    <t>Energy</t>
  </si>
  <si>
    <t>Position</t>
  </si>
  <si>
    <t>N/run</t>
  </si>
  <si>
    <t>Events</t>
  </si>
  <si>
    <t>Date</t>
  </si>
  <si>
    <t>Al block</t>
  </si>
  <si>
    <t>none</t>
  </si>
  <si>
    <t>poly material too low ?</t>
  </si>
  <si>
    <t>poly midpoint 133cm above concrete blocks</t>
  </si>
  <si>
    <t>discovered presence of 6mm Pb target in beam</t>
  </si>
  <si>
    <t>poly target in beam</t>
  </si>
  <si>
    <t xml:space="preserve">6mm Pb target in beam </t>
  </si>
  <si>
    <t>air target for electron running</t>
  </si>
  <si>
    <t>poly straight</t>
  </si>
  <si>
    <t>air target</t>
  </si>
  <si>
    <t>Material</t>
  </si>
  <si>
    <t>Comments</t>
  </si>
  <si>
    <t>coll 3 opened to +/- 6mm during 2123/24</t>
  </si>
  <si>
    <t>Beam</t>
  </si>
  <si>
    <t>(GeV)</t>
  </si>
  <si>
    <t>Run</t>
  </si>
  <si>
    <t>First</t>
  </si>
  <si>
    <t>Last</t>
  </si>
  <si>
    <t>FCal Calibration Testbeam 2003 Run Summary</t>
  </si>
  <si>
    <t>Pb target (6mm)</t>
  </si>
  <si>
    <t>says pi- in run header. Pb target possibly in beam</t>
  </si>
  <si>
    <t>Pb target possibly in beam</t>
  </si>
  <si>
    <t>poly material too low ?  Pb target possibly in beam</t>
  </si>
  <si>
    <t>95</t>
  </si>
  <si>
    <t>128</t>
  </si>
  <si>
    <t>138</t>
  </si>
  <si>
    <t>99</t>
  </si>
  <si>
    <t>100</t>
  </si>
  <si>
    <t>102</t>
  </si>
  <si>
    <t>117</t>
  </si>
  <si>
    <t>118</t>
  </si>
  <si>
    <t>119</t>
  </si>
  <si>
    <t>121</t>
  </si>
  <si>
    <t>122</t>
  </si>
  <si>
    <t>123</t>
  </si>
  <si>
    <t>126</t>
  </si>
  <si>
    <t>127</t>
  </si>
  <si>
    <t>129</t>
  </si>
  <si>
    <t>131</t>
  </si>
  <si>
    <t>132</t>
  </si>
  <si>
    <t>141</t>
  </si>
  <si>
    <t>143</t>
  </si>
  <si>
    <t>147</t>
  </si>
  <si>
    <t>155</t>
  </si>
  <si>
    <t>156</t>
  </si>
  <si>
    <t>158</t>
  </si>
  <si>
    <t>target/absorber = air/air</t>
  </si>
  <si>
    <t>160</t>
  </si>
  <si>
    <t>Pions</t>
  </si>
  <si>
    <t>Electrons</t>
  </si>
  <si>
    <t>Summary of good runs from Standard Run Program (position scan and energy scan with default upstream materials).</t>
  </si>
  <si>
    <t>165</t>
  </si>
  <si>
    <t>169</t>
  </si>
  <si>
    <t>171</t>
  </si>
  <si>
    <t>run stopped for MD</t>
  </si>
  <si>
    <t>poly angled</t>
  </si>
  <si>
    <t>e+</t>
  </si>
  <si>
    <t>176</t>
  </si>
  <si>
    <t>low electron content</t>
  </si>
  <si>
    <t>pi+</t>
  </si>
  <si>
    <t>179</t>
  </si>
  <si>
    <t>185</t>
  </si>
  <si>
    <t>CEDAR good as of ~ start of this run series</t>
  </si>
  <si>
    <t>Some tuning done during first couple of runs</t>
  </si>
  <si>
    <t>Pb  target (6mm) (BPC data problem ?)</t>
  </si>
  <si>
    <t>Electron runs at 120 Gev (+120, H8=+180) had very low electron component</t>
  </si>
  <si>
    <t>191</t>
  </si>
  <si>
    <t>196</t>
  </si>
  <si>
    <t>197</t>
  </si>
  <si>
    <t>200</t>
  </si>
  <si>
    <t>CEDAR tuned for 100 GeV pions</t>
  </si>
  <si>
    <t>CEDAR tuned for 80 GeV pions</t>
  </si>
  <si>
    <t>Target = poly, Absorber = Pb (18mm)</t>
  </si>
  <si>
    <t>Target = Pb (6mm), Absorber = Air</t>
  </si>
  <si>
    <t>202</t>
  </si>
  <si>
    <t>Absorber changed to Pb (8mm)</t>
  </si>
  <si>
    <t>204</t>
  </si>
  <si>
    <t xml:space="preserve">Target/Abs presumably changed to Pr(6mm) </t>
  </si>
  <si>
    <t>and Air, but no notes in log book !</t>
  </si>
  <si>
    <t>210</t>
  </si>
  <si>
    <t>Target/Abs = Pb(6mm)/Air</t>
  </si>
  <si>
    <t>211</t>
  </si>
  <si>
    <t>CEDAR set for pions Target/Abs = Poly/Pb(8mm)</t>
  </si>
  <si>
    <t>CEDAR set for 60 GeV pions</t>
  </si>
  <si>
    <t>CEDAR set for 40 GeV electrons</t>
  </si>
  <si>
    <t xml:space="preserve">poly angled  </t>
  </si>
  <si>
    <t>CEDAR set for 80 GeV pions</t>
  </si>
  <si>
    <t>Modulo 8 noise fixed as of 2815</t>
  </si>
  <si>
    <t>Abandoned these. Chose a new energy point at 100 GeV instead</t>
  </si>
  <si>
    <t>262</t>
  </si>
  <si>
    <t>251</t>
  </si>
  <si>
    <t>230</t>
  </si>
  <si>
    <t>226</t>
  </si>
  <si>
    <t>224</t>
  </si>
  <si>
    <t>221</t>
  </si>
  <si>
    <t>220</t>
  </si>
  <si>
    <t>266</t>
  </si>
  <si>
    <t>CEDAR set for 150 GeV pions</t>
  </si>
  <si>
    <t>CEDAR set for 120 GeV pions</t>
  </si>
  <si>
    <t>270</t>
  </si>
  <si>
    <t>272</t>
  </si>
  <si>
    <t>stability point</t>
  </si>
  <si>
    <t>CEDAR set for 200 GeV pions</t>
  </si>
  <si>
    <t>Nominal HV point of HV scan</t>
  </si>
  <si>
    <t>e-/pi- beam H6.81 Target/Abs = Air/Air</t>
  </si>
  <si>
    <t>288</t>
  </si>
  <si>
    <t>CEDAR on electrons</t>
  </si>
  <si>
    <t>292</t>
  </si>
  <si>
    <t>e-/pi- beam H6.81 Target/Abs = Pb(6mm)/Air</t>
  </si>
  <si>
    <t>CEDAR on pions</t>
  </si>
  <si>
    <t>296</t>
  </si>
  <si>
    <t>275</t>
  </si>
  <si>
    <t>278</t>
  </si>
  <si>
    <t>283</t>
  </si>
  <si>
    <t>309</t>
  </si>
  <si>
    <t>Tertiary beam H6.78 Target/Abs = Pb(6mm)/Air</t>
  </si>
  <si>
    <t>312</t>
  </si>
  <si>
    <t>Tertiary beam H6.62 Target/Abs = Pb(6mm)/Air</t>
  </si>
  <si>
    <t>315</t>
  </si>
  <si>
    <t>Tertiary beam H6.61 Target/Abs = Pb(6mm)/Air</t>
  </si>
  <si>
    <t>322</t>
  </si>
  <si>
    <t>Tertiary beam H6.61 Target/Abs = Poly/Pb(8mm)</t>
  </si>
  <si>
    <t>323</t>
  </si>
  <si>
    <t>Tertiary beam H6.62 Target/Abs = Poly/Pb(8mm)</t>
  </si>
  <si>
    <r>
      <t xml:space="preserve">CEDAR on pions. </t>
    </r>
    <r>
      <rPr>
        <sz val="10"/>
        <color indexed="10"/>
        <rFont val="Comic Sans MS"/>
        <family val="4"/>
      </rPr>
      <t>POLY UPSTREAM MATERIAL IN ?</t>
    </r>
  </si>
  <si>
    <t>324</t>
  </si>
  <si>
    <t>???</t>
  </si>
  <si>
    <t>327</t>
  </si>
  <si>
    <t>329</t>
  </si>
  <si>
    <t>333</t>
  </si>
  <si>
    <t>334</t>
  </si>
  <si>
    <t>Tertiary beam. Target/Abs = Pb(6mm)/Air</t>
  </si>
  <si>
    <t>CEDAR pressure not tuned. Run header says 10 GeV ?</t>
  </si>
  <si>
    <t>POLY UPSTREAM MATERIAL IN ?</t>
  </si>
  <si>
    <t>338</t>
  </si>
  <si>
    <t>90% muons</t>
  </si>
  <si>
    <t>342</t>
  </si>
  <si>
    <t>opposite polarity for systematic check</t>
  </si>
  <si>
    <t>345</t>
  </si>
  <si>
    <t>346</t>
  </si>
  <si>
    <t>351</t>
  </si>
  <si>
    <t>354</t>
  </si>
  <si>
    <t>359</t>
  </si>
  <si>
    <t>360</t>
  </si>
  <si>
    <t>361</t>
  </si>
  <si>
    <t>363</t>
  </si>
  <si>
    <t>365</t>
  </si>
  <si>
    <t>stopped  for 5 GeV e+ running</t>
  </si>
  <si>
    <t>366</t>
  </si>
  <si>
    <t>run header says 10 GeV because no 5 GeV option</t>
  </si>
  <si>
    <t>368</t>
  </si>
  <si>
    <t>371</t>
  </si>
  <si>
    <t>372</t>
  </si>
  <si>
    <t>375</t>
  </si>
  <si>
    <t>377</t>
  </si>
  <si>
    <t>380</t>
  </si>
  <si>
    <t>383</t>
  </si>
  <si>
    <t>10 GeV beam retuned by Ilias</t>
  </si>
  <si>
    <t>385</t>
  </si>
  <si>
    <t>387</t>
  </si>
  <si>
    <t>388</t>
  </si>
  <si>
    <t>Target/Abs = air/Pb(8mm) instead of air/Pb(6mm)</t>
  </si>
  <si>
    <t>mu+</t>
  </si>
  <si>
    <t>391</t>
  </si>
  <si>
    <t>NB MUONS !</t>
  </si>
  <si>
    <t>CEDAR set for 20 GeV electrons</t>
  </si>
  <si>
    <t>5 GeV</t>
  </si>
  <si>
    <t>Muons</t>
  </si>
  <si>
    <t xml:space="preserve">  </t>
  </si>
  <si>
    <t>Run series for position scan with 200 GeV electrons</t>
  </si>
  <si>
    <t>Run series for position scan with 200 GeV pions</t>
  </si>
  <si>
    <t>Energy Scan: run series for pions at position 4L</t>
  </si>
  <si>
    <t>Energy scan: run series for pions at position 4H</t>
  </si>
  <si>
    <t>Energy scan: run series for electrons at position 4L</t>
  </si>
  <si>
    <t>Energy scan: run series for electrons at position 4H</t>
  </si>
  <si>
    <t>mu-</t>
  </si>
  <si>
    <t>234</t>
  </si>
  <si>
    <t>90% muons. CEDAR still set for electrons</t>
  </si>
  <si>
    <t>CEDAR set for electrons</t>
  </si>
  <si>
    <t>no note on CEDAR</t>
  </si>
  <si>
    <t>CEDAR set to 10.194 (see logbook page 357)</t>
  </si>
  <si>
    <t>So tagging electrons - nominal 10.201</t>
  </si>
  <si>
    <t>No note on CEDAR</t>
  </si>
  <si>
    <t>CEDAR on electrons 10.1909 actual</t>
  </si>
  <si>
    <t>Set for pions (10.384) during run 3822</t>
  </si>
  <si>
    <t>Stopped early for 5 GeV running</t>
  </si>
  <si>
    <t>CEDAR left on 40 GeV pions</t>
  </si>
  <si>
    <t>CEDAR set for pions</t>
  </si>
  <si>
    <t>CEDAR adjusting to pion setting the whole time</t>
  </si>
  <si>
    <t>secondary beam from H8=30 GeV.</t>
  </si>
  <si>
    <t>381</t>
  </si>
  <si>
    <t>Runs 4079, 4080 not recorded</t>
  </si>
  <si>
    <t>runs 4079, 4080 not recorded</t>
  </si>
  <si>
    <t>390</t>
  </si>
  <si>
    <t xml:space="preserve">Version </t>
  </si>
  <si>
    <t>1</t>
  </si>
  <si>
    <t>Logbook</t>
  </si>
  <si>
    <t>Page</t>
  </si>
  <si>
    <t>Good data taking begins after repair of BPC data problems and TailCatcher ADC</t>
  </si>
  <si>
    <t>Decision made at run meeting to raise number of pions/point from 200K to 400K</t>
  </si>
  <si>
    <t>During reinstallation of poly upstream material it seemed to PWK that the height was incorrect</t>
  </si>
  <si>
    <t>for the previous installation. Photographs taken of the original setup support this conclusion.</t>
  </si>
  <si>
    <t>This was the reason for taking 400K pions instead of  200K to round out the earlier sample.</t>
  </si>
  <si>
    <t>Also decided to up electron sample sizes to 200K.</t>
  </si>
  <si>
    <t>When setting up 150 pion beam for the first time, discovered that there was a Pb target in our</t>
  </si>
  <si>
    <t>beamline. Pavel said it was 6mm (I didn't notice the thickness). JPR installed a 3mm Pb target</t>
  </si>
  <si>
    <t>on  June 23 (see logbook pg 83). There is no note that this was ever removed. Talked to the</t>
  </si>
  <si>
    <t>operators: the target changes are not logged, so there is no way to trace when this went into the</t>
  </si>
  <si>
    <t>beam. To be safe we should probably repeat all electron runs prior to 2180 (which means repeating</t>
  </si>
  <si>
    <t>the position scan).</t>
  </si>
  <si>
    <t>JPR was under the impression that for a hadron beam we should use a poly target. Took a few runs</t>
  </si>
  <si>
    <t>like this and then discovered from the Intro to H6 Beamline Guide that we should be using lead.</t>
  </si>
  <si>
    <t>So we have a few runs with poly before switching back to the 6mm Pb target (2140-2144)</t>
  </si>
  <si>
    <t xml:space="preserve">Go to 4L before finishing 120 GeV runs at 4H so that we can run overnight without having to move </t>
  </si>
  <si>
    <t>the table (which we are doing by hand at the moment). Also, so we can take 200, 150 GeV data</t>
  </si>
  <si>
    <t>while H8 still at -350 GeV. Can carry on with 120 GeV runs also after next TileCal run starts</t>
  </si>
  <si>
    <t>(which will set H8 to 180 GeV, limiting us to about 120 GeV).</t>
  </si>
  <si>
    <t xml:space="preserve">200 GeV e- runs at positions 1, 2 repeated due to possible presence of Pb target in beam for </t>
  </si>
  <si>
    <t>previous runs. ~20K also collected at position 3 before the MD started. This position was always</t>
  </si>
  <si>
    <t>considered (potentially) optional and if we don't get back to it we can perhaps use the previous runs</t>
  </si>
  <si>
    <t>(those that might have had the lead target present) to get a feeling for the response at position 3</t>
  </si>
  <si>
    <t>relative to that at positions 1 and 2.</t>
  </si>
  <si>
    <t xml:space="preserve">TileCal week. We are limited to 120 GeV in H6. Start with secondary pi+ beam to make sure we </t>
  </si>
  <si>
    <t>are happy with it since our tertiary files will be derived from it. Run pions and electrons at 120 GeV</t>
  </si>
  <si>
    <t>at 4H, 4L, then switch to 20 GeV to get some lever arm early on in case of problems later.</t>
  </si>
  <si>
    <t>120 GeV e+ beam shows very low electron purity. Tried a 100 GeV tertiary beam since that is</t>
  </si>
  <si>
    <t>expected to be cleaner. Could not get a good tune, so went to 80 GeV where past experience has</t>
  </si>
  <si>
    <t>shown that the beam is nice. Got a good beam there with a decent data taking rate, after playing</t>
  </si>
  <si>
    <t xml:space="preserve">with the collimators. Take 200K electrons and then 400K pions at 4L. Then load magnet settings </t>
  </si>
  <si>
    <t>for the 100 GeV tertiary beam, keeping the collimators as they are.</t>
  </si>
  <si>
    <t xml:space="preserve">Got a good 100 GeV electron beam with the scheme outlined above. Ran electrons and pions at </t>
  </si>
  <si>
    <t>4L before moving to 4H where we will do electrons and pions at 100 GeV, then go back to 80 GeV</t>
  </si>
  <si>
    <t>to do those electrons and pions at 4H.</t>
  </si>
  <si>
    <t>Pions and electrons were done at 4H for 80 and 60 GeV. Electrons were done at 40 GeV</t>
  </si>
  <si>
    <t>but the pion rate at 40 GeV was very low and we chose to run 80 GeV pions at 4H for the night.</t>
  </si>
  <si>
    <t>Modulo 8 noise problem fixed as of run 2815. This problem began with the use of the All_7g_AutoG</t>
  </si>
  <si>
    <t>configuration file. The first run was 2080.</t>
  </si>
  <si>
    <t>H8 back to high energy. Do some special runs then fill in missing electron points in matrix</t>
  </si>
  <si>
    <t>(200 GeV at 4H with poly slanted and 200 GeV at point 3).</t>
  </si>
  <si>
    <t>Back after MD. Start adding to pion points in matrix, 200K events/point for 200,150,120 GeV</t>
  </si>
  <si>
    <t>at 4H,4L. Tried to do 100 GeV secondary (since our electrons are all at 100 GeV) but there was</t>
  </si>
  <si>
    <t>no rate. Will try a 100 GeV tertiary from the 150 GeV secondary later to fill in the 100 GeV</t>
  </si>
  <si>
    <t>pion points if possible.</t>
  </si>
  <si>
    <t>H8 to -80 GeV. H6 secondaries at 60,50,40,30 from Ilias (we will use 40, 60) and tertiary for 20 GeV</t>
  </si>
  <si>
    <t xml:space="preserve">60 GeV e- at 4H stopped after 144K since there is no beam for 24h and we already have some earlier </t>
  </si>
  <si>
    <t>data at this point. Come back from down time at 20 GeV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</si>
</sst>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</numFmts>
  <fonts count="9">
    <font>
      <sz val="10"/>
      <name val="Arial"/>
      <family val="0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omic Sans MS"/>
      <family val="4"/>
    </font>
    <font>
      <i/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6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2" borderId="10" xfId="0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1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5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7"/>
  <sheetViews>
    <sheetView workbookViewId="0" topLeftCell="A185">
      <selection activeCell="J2" sqref="J2"/>
    </sheetView>
  </sheetViews>
  <sheetFormatPr defaultColWidth="9.140625" defaultRowHeight="12.75"/>
  <cols>
    <col min="1" max="1" width="7.7109375" style="2" customWidth="1"/>
    <col min="2" max="2" width="6.8515625" style="2" customWidth="1"/>
    <col min="3" max="3" width="6.421875" style="2" customWidth="1"/>
    <col min="4" max="4" width="7.57421875" style="2" customWidth="1"/>
    <col min="5" max="5" width="6.421875" style="2" customWidth="1"/>
    <col min="6" max="6" width="6.28125" style="2" customWidth="1"/>
    <col min="7" max="7" width="6.8515625" style="2" customWidth="1"/>
    <col min="8" max="8" width="7.8515625" style="2" customWidth="1"/>
    <col min="9" max="9" width="8.00390625" style="4" customWidth="1"/>
    <col min="10" max="10" width="9.7109375" style="1" bestFit="1" customWidth="1"/>
    <col min="11" max="11" width="3.57421875" style="1" customWidth="1"/>
    <col min="12" max="16384" width="9.140625" style="1" customWidth="1"/>
  </cols>
  <sheetData>
    <row r="1" spans="1:10" ht="15">
      <c r="A1" s="6" t="s">
        <v>32</v>
      </c>
      <c r="H1" s="2" t="s">
        <v>208</v>
      </c>
      <c r="I1" s="4" t="s">
        <v>209</v>
      </c>
      <c r="J1" s="42">
        <v>37936</v>
      </c>
    </row>
    <row r="2" ht="12.75" customHeight="1"/>
    <row r="3" spans="1:12" ht="15">
      <c r="A3" s="2" t="s">
        <v>13</v>
      </c>
      <c r="B3" s="2" t="s">
        <v>9</v>
      </c>
      <c r="C3" s="2" t="s">
        <v>27</v>
      </c>
      <c r="D3" s="2" t="s">
        <v>10</v>
      </c>
      <c r="E3" s="2" t="s">
        <v>30</v>
      </c>
      <c r="F3" s="2" t="s">
        <v>31</v>
      </c>
      <c r="G3" s="2" t="s">
        <v>11</v>
      </c>
      <c r="H3" s="2" t="s">
        <v>12</v>
      </c>
      <c r="I3" s="4" t="s">
        <v>7</v>
      </c>
      <c r="J3" s="5" t="s">
        <v>5</v>
      </c>
      <c r="K3" s="5"/>
      <c r="L3" s="1" t="s">
        <v>25</v>
      </c>
    </row>
    <row r="4" spans="2:11" ht="15">
      <c r="B4" s="2" t="s">
        <v>28</v>
      </c>
      <c r="E4" s="2" t="s">
        <v>29</v>
      </c>
      <c r="F4" s="2" t="s">
        <v>29</v>
      </c>
      <c r="I4" s="4" t="s">
        <v>8</v>
      </c>
      <c r="J4" s="5" t="s">
        <v>24</v>
      </c>
      <c r="K4" s="5"/>
    </row>
    <row r="6" spans="1:12" ht="15">
      <c r="A6" s="3">
        <v>37797</v>
      </c>
      <c r="B6" s="2">
        <v>200</v>
      </c>
      <c r="C6" s="2" t="s">
        <v>0</v>
      </c>
      <c r="D6" s="2" t="s">
        <v>1</v>
      </c>
      <c r="E6" s="2">
        <v>1749</v>
      </c>
      <c r="F6" s="2">
        <v>1765</v>
      </c>
      <c r="G6" s="2">
        <v>12000</v>
      </c>
      <c r="H6" s="2">
        <f>(F6-E6+1)*G6</f>
        <v>204000</v>
      </c>
      <c r="I6" s="4" t="s">
        <v>37</v>
      </c>
      <c r="J6" s="1" t="s">
        <v>15</v>
      </c>
      <c r="L6" s="1" t="s">
        <v>2</v>
      </c>
    </row>
    <row r="8" spans="1:16" s="12" customFormat="1" ht="15">
      <c r="A8" s="7">
        <v>37797</v>
      </c>
      <c r="B8" s="8">
        <v>200</v>
      </c>
      <c r="C8" s="8" t="s">
        <v>3</v>
      </c>
      <c r="D8" s="8" t="s">
        <v>1</v>
      </c>
      <c r="E8" s="8">
        <v>1777</v>
      </c>
      <c r="F8" s="8">
        <v>1779</v>
      </c>
      <c r="G8" s="8">
        <v>12000</v>
      </c>
      <c r="H8" s="8">
        <f aca="true" t="shared" si="0" ref="H8:H15">(F8-E8+1)*G8</f>
        <v>36000</v>
      </c>
      <c r="I8" s="9" t="s">
        <v>37</v>
      </c>
      <c r="J8" s="10" t="s">
        <v>15</v>
      </c>
      <c r="K8" s="10"/>
      <c r="L8" s="11" t="s">
        <v>34</v>
      </c>
      <c r="M8" s="10"/>
      <c r="N8" s="10"/>
      <c r="O8" s="10"/>
      <c r="P8" s="10"/>
    </row>
    <row r="9" spans="1:16" s="12" customFormat="1" ht="15">
      <c r="A9" s="7">
        <v>37797</v>
      </c>
      <c r="B9" s="8">
        <v>200</v>
      </c>
      <c r="C9" s="8" t="s">
        <v>3</v>
      </c>
      <c r="D9" s="8" t="s">
        <v>1</v>
      </c>
      <c r="E9" s="8">
        <v>1781</v>
      </c>
      <c r="F9" s="8">
        <v>1793</v>
      </c>
      <c r="G9" s="8">
        <v>12000</v>
      </c>
      <c r="H9" s="8">
        <f t="shared" si="0"/>
        <v>156000</v>
      </c>
      <c r="I9" s="9" t="s">
        <v>37</v>
      </c>
      <c r="J9" s="10" t="s">
        <v>15</v>
      </c>
      <c r="K9" s="10"/>
      <c r="L9" s="11" t="s">
        <v>35</v>
      </c>
      <c r="M9" s="10"/>
      <c r="N9" s="10"/>
      <c r="O9" s="10"/>
      <c r="P9" s="10"/>
    </row>
    <row r="11" spans="1:16" s="12" customFormat="1" ht="15">
      <c r="A11" s="7">
        <v>37797</v>
      </c>
      <c r="B11" s="8">
        <v>200</v>
      </c>
      <c r="C11" s="8" t="s">
        <v>3</v>
      </c>
      <c r="D11" s="8" t="s">
        <v>4</v>
      </c>
      <c r="E11" s="8">
        <v>1794</v>
      </c>
      <c r="F11" s="8">
        <v>1798</v>
      </c>
      <c r="G11" s="8">
        <v>12000</v>
      </c>
      <c r="H11" s="8">
        <f t="shared" si="0"/>
        <v>60000</v>
      </c>
      <c r="I11" s="9" t="s">
        <v>40</v>
      </c>
      <c r="J11" s="10" t="s">
        <v>6</v>
      </c>
      <c r="K11" s="10"/>
      <c r="L11" s="11" t="s">
        <v>36</v>
      </c>
      <c r="M11" s="10"/>
      <c r="N11" s="10"/>
      <c r="O11" s="10"/>
      <c r="P11" s="10"/>
    </row>
    <row r="12" spans="1:16" s="12" customFormat="1" ht="15">
      <c r="A12" s="7">
        <v>37797</v>
      </c>
      <c r="B12" s="8">
        <v>200</v>
      </c>
      <c r="C12" s="8" t="s">
        <v>3</v>
      </c>
      <c r="D12" s="8" t="s">
        <v>4</v>
      </c>
      <c r="E12" s="8">
        <v>1799</v>
      </c>
      <c r="F12" s="8">
        <v>1802</v>
      </c>
      <c r="G12" s="8">
        <v>12000</v>
      </c>
      <c r="H12" s="8">
        <f t="shared" si="0"/>
        <v>48000</v>
      </c>
      <c r="I12" s="9" t="s">
        <v>40</v>
      </c>
      <c r="J12" s="10" t="s">
        <v>6</v>
      </c>
      <c r="K12" s="10"/>
      <c r="L12" s="11" t="s">
        <v>36</v>
      </c>
      <c r="M12" s="10"/>
      <c r="N12" s="10"/>
      <c r="O12" s="10"/>
      <c r="P12" s="10"/>
    </row>
    <row r="13" spans="1:9" s="12" customFormat="1" ht="15">
      <c r="A13" s="24"/>
      <c r="B13" s="24"/>
      <c r="C13" s="24"/>
      <c r="D13" s="24"/>
      <c r="E13" s="24"/>
      <c r="F13" s="24"/>
      <c r="G13" s="24"/>
      <c r="H13" s="24"/>
      <c r="I13" s="25"/>
    </row>
    <row r="14" spans="1:16" s="12" customFormat="1" ht="15">
      <c r="A14" s="7">
        <v>37797</v>
      </c>
      <c r="B14" s="8">
        <v>200</v>
      </c>
      <c r="C14" s="8" t="s">
        <v>0</v>
      </c>
      <c r="D14" s="8" t="s">
        <v>4</v>
      </c>
      <c r="E14" s="8">
        <v>1816</v>
      </c>
      <c r="F14" s="8">
        <v>1836</v>
      </c>
      <c r="G14" s="8">
        <v>12000</v>
      </c>
      <c r="H14" s="8">
        <f t="shared" si="0"/>
        <v>252000</v>
      </c>
      <c r="I14" s="9" t="s">
        <v>41</v>
      </c>
      <c r="J14" s="10" t="s">
        <v>6</v>
      </c>
      <c r="K14" s="10"/>
      <c r="L14" s="11" t="s">
        <v>16</v>
      </c>
      <c r="M14" s="10"/>
      <c r="N14" s="10"/>
      <c r="O14" s="10"/>
      <c r="P14" s="10"/>
    </row>
    <row r="15" spans="1:16" s="12" customFormat="1" ht="15">
      <c r="A15" s="7">
        <v>37797</v>
      </c>
      <c r="B15" s="8">
        <v>200</v>
      </c>
      <c r="C15" s="8" t="s">
        <v>0</v>
      </c>
      <c r="D15" s="8" t="s">
        <v>4</v>
      </c>
      <c r="E15" s="8">
        <v>1843</v>
      </c>
      <c r="F15" s="8">
        <v>1850</v>
      </c>
      <c r="G15" s="8">
        <v>12000</v>
      </c>
      <c r="H15" s="8">
        <f t="shared" si="0"/>
        <v>96000</v>
      </c>
      <c r="I15" s="9" t="s">
        <v>42</v>
      </c>
      <c r="J15" s="10" t="s">
        <v>6</v>
      </c>
      <c r="K15" s="10"/>
      <c r="L15" s="11" t="s">
        <v>16</v>
      </c>
      <c r="M15" s="10"/>
      <c r="N15" s="10"/>
      <c r="O15" s="10"/>
      <c r="P15" s="10"/>
    </row>
    <row r="16" spans="1:9" s="12" customFormat="1" ht="15">
      <c r="A16" s="24"/>
      <c r="B16" s="24"/>
      <c r="C16" s="24"/>
      <c r="D16" s="24"/>
      <c r="E16" s="24"/>
      <c r="F16" s="24"/>
      <c r="G16" s="24"/>
      <c r="H16" s="24"/>
      <c r="I16" s="25"/>
    </row>
    <row r="17" spans="1:10" s="12" customFormat="1" ht="15">
      <c r="A17" s="23">
        <v>37798</v>
      </c>
      <c r="B17" s="24">
        <v>200</v>
      </c>
      <c r="C17" s="24" t="s">
        <v>0</v>
      </c>
      <c r="D17" s="24">
        <v>1</v>
      </c>
      <c r="E17" s="24">
        <v>1852</v>
      </c>
      <c r="F17" s="24">
        <v>1868</v>
      </c>
      <c r="G17" s="24">
        <v>12000</v>
      </c>
      <c r="H17" s="24">
        <f>(F17-E17+1)*G17</f>
        <v>204000</v>
      </c>
      <c r="I17" s="25" t="s">
        <v>43</v>
      </c>
      <c r="J17" s="12" t="s">
        <v>14</v>
      </c>
    </row>
    <row r="18" spans="1:9" s="12" customFormat="1" ht="15">
      <c r="A18" s="24"/>
      <c r="B18" s="24"/>
      <c r="C18" s="24"/>
      <c r="D18" s="24"/>
      <c r="E18" s="24"/>
      <c r="F18" s="24"/>
      <c r="G18" s="24"/>
      <c r="H18" s="24"/>
      <c r="I18" s="25"/>
    </row>
    <row r="19" spans="1:16" s="12" customFormat="1" ht="15">
      <c r="A19" s="7">
        <v>37798</v>
      </c>
      <c r="B19" s="8">
        <v>200</v>
      </c>
      <c r="C19" s="8" t="s">
        <v>3</v>
      </c>
      <c r="D19" s="8">
        <v>1</v>
      </c>
      <c r="E19" s="8">
        <v>1869</v>
      </c>
      <c r="F19" s="8">
        <v>1877</v>
      </c>
      <c r="G19" s="8">
        <v>12000</v>
      </c>
      <c r="H19" s="8">
        <f aca="true" t="shared" si="1" ref="H19:H67">(F19-E19+1)*G19</f>
        <v>108000</v>
      </c>
      <c r="I19" s="9" t="s">
        <v>44</v>
      </c>
      <c r="J19" s="10" t="s">
        <v>14</v>
      </c>
      <c r="K19" s="10"/>
      <c r="L19" s="11" t="s">
        <v>35</v>
      </c>
      <c r="M19" s="10"/>
      <c r="N19" s="10"/>
      <c r="O19" s="10"/>
      <c r="P19" s="10"/>
    </row>
    <row r="20" spans="1:9" s="12" customFormat="1" ht="15">
      <c r="A20" s="24"/>
      <c r="B20" s="24"/>
      <c r="C20" s="24"/>
      <c r="D20" s="24"/>
      <c r="E20" s="24"/>
      <c r="F20" s="24"/>
      <c r="G20" s="24"/>
      <c r="H20" s="24"/>
      <c r="I20" s="25"/>
    </row>
    <row r="21" spans="1:16" s="12" customFormat="1" ht="15">
      <c r="A21" s="7">
        <v>37798</v>
      </c>
      <c r="B21" s="8">
        <v>200</v>
      </c>
      <c r="C21" s="8" t="s">
        <v>3</v>
      </c>
      <c r="D21" s="8">
        <v>2</v>
      </c>
      <c r="E21" s="8">
        <v>1880</v>
      </c>
      <c r="F21" s="8">
        <v>1889</v>
      </c>
      <c r="G21" s="8">
        <v>12000</v>
      </c>
      <c r="H21" s="8">
        <f t="shared" si="1"/>
        <v>120000</v>
      </c>
      <c r="I21" s="9" t="s">
        <v>45</v>
      </c>
      <c r="J21" s="10" t="s">
        <v>15</v>
      </c>
      <c r="K21" s="10"/>
      <c r="L21" s="11" t="s">
        <v>35</v>
      </c>
      <c r="M21" s="10"/>
      <c r="N21" s="10"/>
      <c r="O21" s="10"/>
      <c r="P21" s="10"/>
    </row>
    <row r="22" spans="1:9" s="12" customFormat="1" ht="15">
      <c r="A22" s="23"/>
      <c r="B22" s="24"/>
      <c r="C22" s="24"/>
      <c r="D22" s="24"/>
      <c r="E22" s="24"/>
      <c r="F22" s="24"/>
      <c r="G22" s="24"/>
      <c r="H22" s="24"/>
      <c r="I22" s="25"/>
    </row>
    <row r="23" spans="1:10" s="12" customFormat="1" ht="15">
      <c r="A23" s="23">
        <v>37798</v>
      </c>
      <c r="B23" s="24">
        <v>200</v>
      </c>
      <c r="C23" s="24" t="s">
        <v>0</v>
      </c>
      <c r="D23" s="24">
        <v>2</v>
      </c>
      <c r="E23" s="24">
        <v>1915</v>
      </c>
      <c r="F23" s="24">
        <v>1918</v>
      </c>
      <c r="G23" s="24">
        <v>12000</v>
      </c>
      <c r="H23" s="24">
        <f t="shared" si="1"/>
        <v>48000</v>
      </c>
      <c r="I23" s="25" t="s">
        <v>46</v>
      </c>
      <c r="J23" s="12" t="s">
        <v>15</v>
      </c>
    </row>
    <row r="24" spans="1:10" s="12" customFormat="1" ht="15">
      <c r="A24" s="23">
        <v>37798</v>
      </c>
      <c r="B24" s="24">
        <v>200</v>
      </c>
      <c r="C24" s="24" t="s">
        <v>0</v>
      </c>
      <c r="D24" s="24">
        <v>2</v>
      </c>
      <c r="E24" s="24">
        <v>1922</v>
      </c>
      <c r="F24" s="24">
        <v>1938</v>
      </c>
      <c r="G24" s="24">
        <v>12000</v>
      </c>
      <c r="H24" s="24">
        <f t="shared" si="1"/>
        <v>204000</v>
      </c>
      <c r="I24" s="25" t="s">
        <v>47</v>
      </c>
      <c r="J24" s="12" t="s">
        <v>15</v>
      </c>
    </row>
    <row r="25" spans="1:9" s="12" customFormat="1" ht="15">
      <c r="A25" s="24"/>
      <c r="B25" s="24"/>
      <c r="C25" s="24"/>
      <c r="D25" s="24"/>
      <c r="E25" s="24"/>
      <c r="F25" s="24"/>
      <c r="G25" s="24"/>
      <c r="H25" s="24"/>
      <c r="I25" s="25"/>
    </row>
    <row r="26" spans="1:10" s="12" customFormat="1" ht="15">
      <c r="A26" s="23">
        <v>37798</v>
      </c>
      <c r="B26" s="24">
        <v>200</v>
      </c>
      <c r="C26" s="24" t="s">
        <v>0</v>
      </c>
      <c r="D26" s="24">
        <v>3</v>
      </c>
      <c r="E26" s="24">
        <v>1939</v>
      </c>
      <c r="F26" s="24">
        <v>1973</v>
      </c>
      <c r="G26" s="24">
        <v>12000</v>
      </c>
      <c r="H26" s="24">
        <f t="shared" si="1"/>
        <v>420000</v>
      </c>
      <c r="I26" s="25" t="s">
        <v>48</v>
      </c>
      <c r="J26" s="12" t="s">
        <v>15</v>
      </c>
    </row>
    <row r="27" spans="1:9" s="12" customFormat="1" ht="15">
      <c r="A27" s="24"/>
      <c r="B27" s="24"/>
      <c r="C27" s="24"/>
      <c r="D27" s="24"/>
      <c r="E27" s="24"/>
      <c r="F27" s="24"/>
      <c r="G27" s="24"/>
      <c r="H27" s="24"/>
      <c r="I27" s="25"/>
    </row>
    <row r="28" spans="1:16" s="12" customFormat="1" ht="15">
      <c r="A28" s="7">
        <v>37799</v>
      </c>
      <c r="B28" s="8">
        <v>200</v>
      </c>
      <c r="C28" s="8" t="s">
        <v>3</v>
      </c>
      <c r="D28" s="8">
        <v>3</v>
      </c>
      <c r="E28" s="8">
        <v>1974</v>
      </c>
      <c r="F28" s="8">
        <v>1984</v>
      </c>
      <c r="G28" s="8">
        <v>12000</v>
      </c>
      <c r="H28" s="8">
        <f t="shared" si="1"/>
        <v>132000</v>
      </c>
      <c r="I28" s="9" t="s">
        <v>48</v>
      </c>
      <c r="J28" s="10" t="s">
        <v>15</v>
      </c>
      <c r="K28" s="10"/>
      <c r="L28" s="11" t="s">
        <v>35</v>
      </c>
      <c r="M28" s="10"/>
      <c r="N28" s="10"/>
      <c r="O28" s="10"/>
      <c r="P28" s="10"/>
    </row>
    <row r="29" spans="1:9" s="12" customFormat="1" ht="15">
      <c r="A29" s="24"/>
      <c r="B29" s="24"/>
      <c r="C29" s="24"/>
      <c r="D29" s="24"/>
      <c r="E29" s="24"/>
      <c r="F29" s="24"/>
      <c r="G29" s="24"/>
      <c r="H29" s="24"/>
      <c r="I29" s="25"/>
    </row>
    <row r="30" spans="1:10" s="12" customFormat="1" ht="15">
      <c r="A30" s="23">
        <v>37799</v>
      </c>
      <c r="B30" s="24">
        <v>200</v>
      </c>
      <c r="C30" s="24" t="s">
        <v>0</v>
      </c>
      <c r="D30" s="24">
        <v>1</v>
      </c>
      <c r="E30" s="24">
        <v>1985</v>
      </c>
      <c r="F30" s="24">
        <v>2005</v>
      </c>
      <c r="G30" s="24">
        <v>12000</v>
      </c>
      <c r="H30" s="24">
        <f t="shared" si="1"/>
        <v>252000</v>
      </c>
      <c r="I30" s="25" t="s">
        <v>49</v>
      </c>
      <c r="J30" s="12" t="s">
        <v>14</v>
      </c>
    </row>
    <row r="31" spans="1:20" ht="15">
      <c r="A31" s="3"/>
      <c r="Q31" s="12"/>
      <c r="R31" s="12"/>
      <c r="S31" s="12"/>
      <c r="T31" s="12"/>
    </row>
    <row r="32" spans="17:20" ht="15">
      <c r="Q32" s="12"/>
      <c r="R32" s="12"/>
      <c r="S32" s="12"/>
      <c r="T32" s="12"/>
    </row>
    <row r="33" spans="1:10" s="12" customFormat="1" ht="15">
      <c r="A33" s="23">
        <v>37799</v>
      </c>
      <c r="B33" s="24">
        <v>200</v>
      </c>
      <c r="C33" s="24" t="s">
        <v>0</v>
      </c>
      <c r="D33" s="24">
        <v>2</v>
      </c>
      <c r="E33" s="24">
        <v>2007</v>
      </c>
      <c r="F33" s="24">
        <v>2011</v>
      </c>
      <c r="G33" s="24">
        <v>12000</v>
      </c>
      <c r="H33" s="24">
        <f t="shared" si="1"/>
        <v>60000</v>
      </c>
      <c r="I33" s="25" t="s">
        <v>50</v>
      </c>
      <c r="J33" s="12" t="s">
        <v>15</v>
      </c>
    </row>
    <row r="34" spans="1:10" s="12" customFormat="1" ht="15">
      <c r="A34" s="23">
        <v>37799</v>
      </c>
      <c r="B34" s="24">
        <v>200</v>
      </c>
      <c r="C34" s="24" t="s">
        <v>0</v>
      </c>
      <c r="D34" s="24">
        <v>2</v>
      </c>
      <c r="E34" s="24">
        <v>2012</v>
      </c>
      <c r="F34" s="24">
        <v>2021</v>
      </c>
      <c r="G34" s="24">
        <v>12000</v>
      </c>
      <c r="H34" s="24">
        <f t="shared" si="1"/>
        <v>120000</v>
      </c>
      <c r="I34" s="25" t="s">
        <v>38</v>
      </c>
      <c r="J34" s="12" t="s">
        <v>15</v>
      </c>
    </row>
    <row r="35" spans="1:9" s="12" customFormat="1" ht="15">
      <c r="A35" s="24"/>
      <c r="B35" s="24"/>
      <c r="C35" s="24"/>
      <c r="D35" s="24"/>
      <c r="E35" s="24"/>
      <c r="F35" s="24"/>
      <c r="G35" s="24"/>
      <c r="H35" s="24"/>
      <c r="I35" s="25"/>
    </row>
    <row r="36" spans="1:12" s="12" customFormat="1" ht="15">
      <c r="A36" s="23">
        <v>37799</v>
      </c>
      <c r="B36" s="24">
        <v>200</v>
      </c>
      <c r="C36" s="24" t="s">
        <v>0</v>
      </c>
      <c r="D36" s="24" t="s">
        <v>4</v>
      </c>
      <c r="E36" s="24">
        <v>2022</v>
      </c>
      <c r="F36" s="24">
        <v>2022</v>
      </c>
      <c r="G36" s="24">
        <v>12000</v>
      </c>
      <c r="H36" s="24">
        <f t="shared" si="1"/>
        <v>12000</v>
      </c>
      <c r="I36" s="25" t="s">
        <v>51</v>
      </c>
      <c r="J36" s="12" t="s">
        <v>6</v>
      </c>
      <c r="L36" s="12" t="s">
        <v>17</v>
      </c>
    </row>
    <row r="37" spans="1:12" s="12" customFormat="1" ht="15">
      <c r="A37" s="23">
        <v>37800</v>
      </c>
      <c r="B37" s="24">
        <v>200</v>
      </c>
      <c r="C37" s="24" t="s">
        <v>0</v>
      </c>
      <c r="D37" s="24" t="s">
        <v>4</v>
      </c>
      <c r="E37" s="24">
        <v>2083</v>
      </c>
      <c r="F37" s="24">
        <v>2118</v>
      </c>
      <c r="G37" s="24">
        <v>12000</v>
      </c>
      <c r="H37" s="24">
        <f t="shared" si="1"/>
        <v>432000</v>
      </c>
      <c r="I37" s="25" t="s">
        <v>52</v>
      </c>
      <c r="J37" s="12" t="s">
        <v>6</v>
      </c>
      <c r="L37" s="12" t="s">
        <v>17</v>
      </c>
    </row>
    <row r="38" spans="1:9" s="12" customFormat="1" ht="15">
      <c r="A38" s="24"/>
      <c r="B38" s="24"/>
      <c r="C38" s="24"/>
      <c r="D38" s="24"/>
      <c r="E38" s="24"/>
      <c r="F38" s="24"/>
      <c r="G38" s="24"/>
      <c r="H38" s="24"/>
      <c r="I38" s="25"/>
    </row>
    <row r="39" spans="1:16" s="12" customFormat="1" ht="15">
      <c r="A39" s="7">
        <v>37800</v>
      </c>
      <c r="B39" s="8">
        <v>200</v>
      </c>
      <c r="C39" s="8" t="s">
        <v>3</v>
      </c>
      <c r="D39" s="8" t="s">
        <v>4</v>
      </c>
      <c r="E39" s="8">
        <v>2119</v>
      </c>
      <c r="F39" s="8">
        <v>2121</v>
      </c>
      <c r="G39" s="8">
        <v>12000</v>
      </c>
      <c r="H39" s="8">
        <f t="shared" si="1"/>
        <v>36000</v>
      </c>
      <c r="I39" s="9" t="s">
        <v>53</v>
      </c>
      <c r="J39" s="10" t="s">
        <v>6</v>
      </c>
      <c r="K39" s="10"/>
      <c r="L39" s="11" t="s">
        <v>35</v>
      </c>
      <c r="M39" s="10"/>
      <c r="N39" s="10"/>
      <c r="O39" s="10"/>
      <c r="P39" s="10"/>
    </row>
    <row r="40" spans="1:16" s="12" customFormat="1" ht="15">
      <c r="A40" s="7">
        <v>37800</v>
      </c>
      <c r="B40" s="8">
        <v>200</v>
      </c>
      <c r="C40" s="8" t="s">
        <v>3</v>
      </c>
      <c r="D40" s="8" t="s">
        <v>4</v>
      </c>
      <c r="E40" s="8">
        <v>2122</v>
      </c>
      <c r="F40" s="8">
        <v>2136</v>
      </c>
      <c r="G40" s="8">
        <v>12000</v>
      </c>
      <c r="H40" s="8">
        <f t="shared" si="1"/>
        <v>180000</v>
      </c>
      <c r="I40" s="9" t="s">
        <v>53</v>
      </c>
      <c r="J40" s="10" t="s">
        <v>6</v>
      </c>
      <c r="K40" s="10"/>
      <c r="L40" s="11" t="s">
        <v>26</v>
      </c>
      <c r="M40" s="10"/>
      <c r="N40" s="10"/>
      <c r="O40" s="10"/>
      <c r="P40" s="10"/>
    </row>
    <row r="41" spans="1:16" s="12" customFormat="1" ht="15">
      <c r="A41" s="8"/>
      <c r="B41" s="8"/>
      <c r="C41" s="8"/>
      <c r="D41" s="8"/>
      <c r="E41" s="8"/>
      <c r="F41" s="8"/>
      <c r="G41" s="8"/>
      <c r="H41" s="8"/>
      <c r="I41" s="9"/>
      <c r="J41" s="10"/>
      <c r="K41" s="10"/>
      <c r="L41" s="11" t="s">
        <v>35</v>
      </c>
      <c r="M41" s="10"/>
      <c r="N41" s="10"/>
      <c r="O41" s="10"/>
      <c r="P41" s="10"/>
    </row>
    <row r="42" spans="1:9" s="12" customFormat="1" ht="15">
      <c r="A42" s="24"/>
      <c r="B42" s="24"/>
      <c r="C42" s="24"/>
      <c r="D42" s="24"/>
      <c r="E42" s="24"/>
      <c r="F42" s="24"/>
      <c r="G42" s="24"/>
      <c r="H42" s="24"/>
      <c r="I42" s="25"/>
    </row>
    <row r="43" spans="1:12" s="12" customFormat="1" ht="15">
      <c r="A43" s="23">
        <v>37800</v>
      </c>
      <c r="B43" s="24">
        <v>150</v>
      </c>
      <c r="C43" s="24" t="s">
        <v>0</v>
      </c>
      <c r="D43" s="24" t="s">
        <v>4</v>
      </c>
      <c r="E43" s="24">
        <v>2139</v>
      </c>
      <c r="F43" s="24">
        <v>2139</v>
      </c>
      <c r="G43" s="24">
        <v>5000</v>
      </c>
      <c r="H43" s="24">
        <f t="shared" si="1"/>
        <v>5000</v>
      </c>
      <c r="I43" s="25" t="s">
        <v>39</v>
      </c>
      <c r="J43" s="12" t="s">
        <v>6</v>
      </c>
      <c r="L43" s="12" t="s">
        <v>18</v>
      </c>
    </row>
    <row r="44" spans="1:16" s="12" customFormat="1" ht="15">
      <c r="A44" s="7">
        <v>37800</v>
      </c>
      <c r="B44" s="8">
        <v>150</v>
      </c>
      <c r="C44" s="8" t="s">
        <v>0</v>
      </c>
      <c r="D44" s="8" t="s">
        <v>4</v>
      </c>
      <c r="E44" s="8">
        <v>2140</v>
      </c>
      <c r="F44" s="8">
        <v>2144</v>
      </c>
      <c r="G44" s="8">
        <v>12000</v>
      </c>
      <c r="H44" s="8">
        <f t="shared" si="1"/>
        <v>60000</v>
      </c>
      <c r="I44" s="9" t="s">
        <v>39</v>
      </c>
      <c r="J44" s="10" t="s">
        <v>6</v>
      </c>
      <c r="K44" s="10"/>
      <c r="L44" s="11" t="s">
        <v>19</v>
      </c>
      <c r="M44" s="10"/>
      <c r="N44" s="10"/>
      <c r="O44" s="10"/>
      <c r="P44" s="10"/>
    </row>
    <row r="45" spans="1:12" s="12" customFormat="1" ht="15">
      <c r="A45" s="23">
        <v>37800</v>
      </c>
      <c r="B45" s="24">
        <v>150</v>
      </c>
      <c r="C45" s="24" t="s">
        <v>0</v>
      </c>
      <c r="D45" s="24" t="s">
        <v>4</v>
      </c>
      <c r="E45" s="24">
        <v>2145</v>
      </c>
      <c r="F45" s="24">
        <v>2179</v>
      </c>
      <c r="G45" s="24">
        <v>12000</v>
      </c>
      <c r="H45" s="24">
        <f t="shared" si="1"/>
        <v>420000</v>
      </c>
      <c r="I45" s="25" t="s">
        <v>54</v>
      </c>
      <c r="J45" s="12" t="s">
        <v>6</v>
      </c>
      <c r="L45" s="12" t="s">
        <v>20</v>
      </c>
    </row>
    <row r="46" spans="1:9" s="12" customFormat="1" ht="15">
      <c r="A46" s="24"/>
      <c r="B46" s="24"/>
      <c r="C46" s="24"/>
      <c r="D46" s="24"/>
      <c r="E46" s="24"/>
      <c r="F46" s="24"/>
      <c r="G46" s="24"/>
      <c r="H46" s="24"/>
      <c r="I46" s="25"/>
    </row>
    <row r="47" spans="1:12" s="12" customFormat="1" ht="15">
      <c r="A47" s="23">
        <v>37801</v>
      </c>
      <c r="B47" s="24">
        <v>150</v>
      </c>
      <c r="C47" s="24" t="s">
        <v>3</v>
      </c>
      <c r="D47" s="24" t="s">
        <v>4</v>
      </c>
      <c r="E47" s="24">
        <v>2180</v>
      </c>
      <c r="F47" s="24">
        <v>2196</v>
      </c>
      <c r="G47" s="24">
        <v>12000</v>
      </c>
      <c r="H47" s="24">
        <f t="shared" si="1"/>
        <v>204000</v>
      </c>
      <c r="I47" s="25" t="s">
        <v>55</v>
      </c>
      <c r="J47" s="12" t="s">
        <v>6</v>
      </c>
      <c r="L47" s="12" t="s">
        <v>21</v>
      </c>
    </row>
    <row r="48" spans="1:9" s="12" customFormat="1" ht="15">
      <c r="A48" s="24"/>
      <c r="B48" s="24"/>
      <c r="C48" s="24"/>
      <c r="D48" s="24"/>
      <c r="E48" s="24"/>
      <c r="F48" s="24"/>
      <c r="G48" s="24"/>
      <c r="H48" s="24"/>
      <c r="I48" s="25"/>
    </row>
    <row r="49" spans="1:16" s="12" customFormat="1" ht="15">
      <c r="A49" s="7">
        <v>37801</v>
      </c>
      <c r="B49" s="8">
        <v>200</v>
      </c>
      <c r="C49" s="8" t="s">
        <v>0</v>
      </c>
      <c r="D49" s="8" t="s">
        <v>4</v>
      </c>
      <c r="E49" s="8">
        <v>2197</v>
      </c>
      <c r="F49" s="8">
        <v>2230</v>
      </c>
      <c r="G49" s="8">
        <v>12000</v>
      </c>
      <c r="H49" s="8">
        <f t="shared" si="1"/>
        <v>408000</v>
      </c>
      <c r="I49" s="9" t="s">
        <v>55</v>
      </c>
      <c r="J49" s="10" t="s">
        <v>22</v>
      </c>
      <c r="K49" s="10"/>
      <c r="L49" s="10" t="s">
        <v>23</v>
      </c>
      <c r="M49" s="10"/>
      <c r="N49" s="10"/>
      <c r="O49" s="10"/>
      <c r="P49" s="10"/>
    </row>
    <row r="50" spans="1:9" s="12" customFormat="1" ht="15">
      <c r="A50" s="24"/>
      <c r="B50" s="24"/>
      <c r="C50" s="24"/>
      <c r="D50" s="24"/>
      <c r="E50" s="24"/>
      <c r="F50" s="24"/>
      <c r="G50" s="24"/>
      <c r="H50" s="24"/>
      <c r="I50" s="25"/>
    </row>
    <row r="51" spans="1:16" s="12" customFormat="1" ht="15">
      <c r="A51" s="7">
        <v>37801</v>
      </c>
      <c r="B51" s="8">
        <v>200</v>
      </c>
      <c r="C51" s="8" t="s">
        <v>3</v>
      </c>
      <c r="D51" s="8" t="s">
        <v>4</v>
      </c>
      <c r="E51" s="8">
        <v>2231</v>
      </c>
      <c r="F51" s="8">
        <v>2247</v>
      </c>
      <c r="G51" s="8">
        <v>12000</v>
      </c>
      <c r="H51" s="8">
        <f t="shared" si="1"/>
        <v>204000</v>
      </c>
      <c r="I51" s="9" t="s">
        <v>56</v>
      </c>
      <c r="J51" s="10" t="s">
        <v>22</v>
      </c>
      <c r="K51" s="10"/>
      <c r="L51" s="10" t="s">
        <v>23</v>
      </c>
      <c r="M51" s="10"/>
      <c r="N51" s="10"/>
      <c r="O51" s="10"/>
      <c r="P51" s="10"/>
    </row>
    <row r="52" spans="1:9" s="12" customFormat="1" ht="15">
      <c r="A52" s="24"/>
      <c r="B52" s="24"/>
      <c r="C52" s="24"/>
      <c r="D52" s="24"/>
      <c r="E52" s="24"/>
      <c r="F52" s="24"/>
      <c r="G52" s="24"/>
      <c r="H52" s="24"/>
      <c r="I52" s="25"/>
    </row>
    <row r="53" spans="1:16" s="12" customFormat="1" ht="15">
      <c r="A53" s="7">
        <v>37801</v>
      </c>
      <c r="B53" s="8">
        <v>120</v>
      </c>
      <c r="C53" s="8" t="s">
        <v>0</v>
      </c>
      <c r="D53" s="8" t="s">
        <v>4</v>
      </c>
      <c r="E53" s="8">
        <v>2251</v>
      </c>
      <c r="F53" s="8">
        <v>2283</v>
      </c>
      <c r="G53" s="8">
        <v>12000</v>
      </c>
      <c r="H53" s="8">
        <f t="shared" si="1"/>
        <v>396000</v>
      </c>
      <c r="I53" s="9" t="s">
        <v>57</v>
      </c>
      <c r="J53" s="10" t="s">
        <v>6</v>
      </c>
      <c r="K53" s="10"/>
      <c r="L53" s="10" t="s">
        <v>78</v>
      </c>
      <c r="M53" s="10"/>
      <c r="N53" s="10"/>
      <c r="O53" s="10"/>
      <c r="P53" s="10"/>
    </row>
    <row r="54" spans="1:9" s="12" customFormat="1" ht="15">
      <c r="A54" s="24"/>
      <c r="B54" s="24"/>
      <c r="C54" s="24"/>
      <c r="D54" s="24"/>
      <c r="E54" s="24"/>
      <c r="F54" s="24"/>
      <c r="G54" s="24"/>
      <c r="H54" s="24"/>
      <c r="I54" s="25"/>
    </row>
    <row r="55" spans="1:12" s="12" customFormat="1" ht="15">
      <c r="A55" s="23">
        <v>37802</v>
      </c>
      <c r="B55" s="24">
        <v>200</v>
      </c>
      <c r="C55" s="24" t="s">
        <v>0</v>
      </c>
      <c r="D55" s="24" t="s">
        <v>1</v>
      </c>
      <c r="E55" s="24">
        <v>2284</v>
      </c>
      <c r="F55" s="24">
        <v>2313</v>
      </c>
      <c r="G55" s="24">
        <v>12000</v>
      </c>
      <c r="H55" s="24">
        <f t="shared" si="1"/>
        <v>360000</v>
      </c>
      <c r="I55" s="25" t="s">
        <v>58</v>
      </c>
      <c r="J55" s="12" t="s">
        <v>15</v>
      </c>
      <c r="L55" s="12" t="s">
        <v>33</v>
      </c>
    </row>
    <row r="56" spans="1:12" ht="15">
      <c r="A56" s="3">
        <v>37802</v>
      </c>
      <c r="B56" s="2">
        <v>200</v>
      </c>
      <c r="C56" s="2" t="s">
        <v>0</v>
      </c>
      <c r="D56" s="2" t="s">
        <v>1</v>
      </c>
      <c r="E56" s="2">
        <v>2315</v>
      </c>
      <c r="F56" s="2">
        <v>2323</v>
      </c>
      <c r="G56" s="2">
        <v>12000</v>
      </c>
      <c r="H56" s="2">
        <f t="shared" si="1"/>
        <v>108000</v>
      </c>
      <c r="I56" s="4" t="s">
        <v>58</v>
      </c>
      <c r="J56" s="1" t="s">
        <v>15</v>
      </c>
      <c r="L56" s="1" t="s">
        <v>33</v>
      </c>
    </row>
    <row r="58" spans="1:12" ht="15">
      <c r="A58" s="3">
        <v>37802</v>
      </c>
      <c r="B58" s="2">
        <v>200</v>
      </c>
      <c r="C58" s="2" t="s">
        <v>3</v>
      </c>
      <c r="D58" s="2" t="s">
        <v>1</v>
      </c>
      <c r="E58" s="2">
        <v>2324</v>
      </c>
      <c r="F58" s="2">
        <v>2340</v>
      </c>
      <c r="G58" s="2">
        <v>12000</v>
      </c>
      <c r="H58" s="2">
        <f t="shared" si="1"/>
        <v>204000</v>
      </c>
      <c r="I58" s="4" t="s">
        <v>59</v>
      </c>
      <c r="J58" s="1" t="s">
        <v>15</v>
      </c>
      <c r="L58" s="1" t="s">
        <v>60</v>
      </c>
    </row>
    <row r="60" spans="1:12" ht="15">
      <c r="A60" s="3">
        <v>37802</v>
      </c>
      <c r="B60" s="2">
        <v>150</v>
      </c>
      <c r="C60" s="2" t="s">
        <v>0</v>
      </c>
      <c r="D60" s="2" t="s">
        <v>1</v>
      </c>
      <c r="E60" s="2">
        <v>2344</v>
      </c>
      <c r="F60" s="2">
        <v>2367</v>
      </c>
      <c r="G60" s="2">
        <v>12000</v>
      </c>
      <c r="H60" s="2">
        <f t="shared" si="1"/>
        <v>288000</v>
      </c>
      <c r="I60" s="4" t="s">
        <v>61</v>
      </c>
      <c r="J60" s="1" t="s">
        <v>15</v>
      </c>
      <c r="L60" s="1" t="s">
        <v>33</v>
      </c>
    </row>
    <row r="61" spans="1:12" ht="15">
      <c r="A61" s="3">
        <v>37802</v>
      </c>
      <c r="B61" s="2">
        <v>150</v>
      </c>
      <c r="C61" s="2" t="s">
        <v>0</v>
      </c>
      <c r="D61" s="2" t="s">
        <v>1</v>
      </c>
      <c r="E61" s="2">
        <v>2375</v>
      </c>
      <c r="F61" s="2">
        <v>2384</v>
      </c>
      <c r="G61" s="2">
        <v>12000</v>
      </c>
      <c r="H61" s="2">
        <f t="shared" si="1"/>
        <v>120000</v>
      </c>
      <c r="I61" s="4" t="s">
        <v>65</v>
      </c>
      <c r="J61" s="1" t="s">
        <v>15</v>
      </c>
      <c r="L61" s="1" t="s">
        <v>33</v>
      </c>
    </row>
    <row r="62" ht="15">
      <c r="A62" s="3"/>
    </row>
    <row r="63" spans="1:12" ht="15">
      <c r="A63" s="3">
        <v>37803</v>
      </c>
      <c r="B63" s="2">
        <v>150</v>
      </c>
      <c r="C63" s="2" t="s">
        <v>3</v>
      </c>
      <c r="D63" s="2" t="s">
        <v>1</v>
      </c>
      <c r="E63" s="2">
        <v>2385</v>
      </c>
      <c r="F63" s="2">
        <v>2401</v>
      </c>
      <c r="G63" s="2">
        <v>12000</v>
      </c>
      <c r="H63" s="2">
        <f t="shared" si="1"/>
        <v>204000</v>
      </c>
      <c r="I63" s="4" t="s">
        <v>65</v>
      </c>
      <c r="J63" s="1" t="s">
        <v>15</v>
      </c>
      <c r="L63" s="1" t="s">
        <v>60</v>
      </c>
    </row>
    <row r="65" spans="1:12" ht="15">
      <c r="A65" s="3">
        <v>37804</v>
      </c>
      <c r="B65" s="2">
        <v>200</v>
      </c>
      <c r="C65" s="2" t="s">
        <v>3</v>
      </c>
      <c r="D65" s="2">
        <v>1</v>
      </c>
      <c r="E65" s="2">
        <v>2402</v>
      </c>
      <c r="F65" s="2">
        <v>2418</v>
      </c>
      <c r="G65" s="2">
        <v>12000</v>
      </c>
      <c r="H65" s="2">
        <f t="shared" si="1"/>
        <v>204000</v>
      </c>
      <c r="I65" s="4" t="s">
        <v>66</v>
      </c>
      <c r="J65" s="1" t="s">
        <v>14</v>
      </c>
      <c r="L65" s="1" t="s">
        <v>60</v>
      </c>
    </row>
    <row r="67" spans="1:12" ht="15">
      <c r="A67" s="3">
        <v>37804</v>
      </c>
      <c r="B67" s="2">
        <v>200</v>
      </c>
      <c r="C67" s="2" t="s">
        <v>3</v>
      </c>
      <c r="D67" s="2">
        <v>2</v>
      </c>
      <c r="E67" s="2">
        <v>2419</v>
      </c>
      <c r="F67" s="2">
        <v>2435</v>
      </c>
      <c r="G67" s="2">
        <v>12000</v>
      </c>
      <c r="H67" s="2">
        <f t="shared" si="1"/>
        <v>204000</v>
      </c>
      <c r="I67" s="4" t="s">
        <v>67</v>
      </c>
      <c r="J67" s="1" t="s">
        <v>15</v>
      </c>
      <c r="L67" s="1" t="s">
        <v>60</v>
      </c>
    </row>
    <row r="69" spans="1:12" ht="15">
      <c r="A69" s="3">
        <v>37804</v>
      </c>
      <c r="B69" s="2">
        <v>200</v>
      </c>
      <c r="C69" s="2" t="s">
        <v>3</v>
      </c>
      <c r="D69" s="2">
        <v>3</v>
      </c>
      <c r="E69" s="2">
        <v>2436</v>
      </c>
      <c r="F69" s="2">
        <v>2437</v>
      </c>
      <c r="H69" s="2">
        <v>22320</v>
      </c>
      <c r="I69" s="4" t="s">
        <v>67</v>
      </c>
      <c r="J69" s="1" t="s">
        <v>15</v>
      </c>
      <c r="L69" s="1" t="s">
        <v>60</v>
      </c>
    </row>
    <row r="70" ht="15">
      <c r="L70" s="1" t="s">
        <v>68</v>
      </c>
    </row>
    <row r="72" spans="1:12" ht="15">
      <c r="A72" s="3">
        <v>37805</v>
      </c>
      <c r="B72" s="2">
        <v>120</v>
      </c>
      <c r="C72" s="2" t="s">
        <v>70</v>
      </c>
      <c r="D72" s="2" t="s">
        <v>4</v>
      </c>
      <c r="E72" s="2">
        <v>2442</v>
      </c>
      <c r="F72" s="2">
        <v>2459</v>
      </c>
      <c r="G72" s="2">
        <v>12000</v>
      </c>
      <c r="H72" s="2">
        <f>(F72-E72+1)*G72</f>
        <v>216000</v>
      </c>
      <c r="I72" s="4" t="s">
        <v>71</v>
      </c>
      <c r="J72" s="1" t="s">
        <v>69</v>
      </c>
      <c r="L72" s="1" t="s">
        <v>72</v>
      </c>
    </row>
    <row r="74" spans="1:10" ht="15">
      <c r="A74" s="3">
        <v>37806</v>
      </c>
      <c r="B74" s="2">
        <v>120</v>
      </c>
      <c r="C74" s="2" t="s">
        <v>73</v>
      </c>
      <c r="D74" s="2" t="s">
        <v>4</v>
      </c>
      <c r="E74" s="2">
        <v>2460</v>
      </c>
      <c r="F74" s="2">
        <v>2489</v>
      </c>
      <c r="G74" s="2">
        <v>12000</v>
      </c>
      <c r="H74" s="2">
        <f>(F74-E74+1)*G74</f>
        <v>360000</v>
      </c>
      <c r="I74" s="4" t="s">
        <v>74</v>
      </c>
      <c r="J74" s="1" t="s">
        <v>69</v>
      </c>
    </row>
    <row r="75" spans="1:10" ht="15">
      <c r="A75" s="3">
        <v>37806</v>
      </c>
      <c r="B75" s="2">
        <v>120</v>
      </c>
      <c r="C75" s="2" t="s">
        <v>73</v>
      </c>
      <c r="D75" s="2" t="s">
        <v>4</v>
      </c>
      <c r="E75" s="2">
        <v>2501</v>
      </c>
      <c r="F75" s="2">
        <v>2504</v>
      </c>
      <c r="G75" s="2">
        <v>12000</v>
      </c>
      <c r="H75" s="2">
        <f>(F75-E75+1)*G75</f>
        <v>48000</v>
      </c>
      <c r="I75" s="4" t="s">
        <v>75</v>
      </c>
      <c r="J75" s="1" t="s">
        <v>69</v>
      </c>
    </row>
    <row r="77" spans="1:12" ht="15">
      <c r="A77" s="3">
        <v>37806</v>
      </c>
      <c r="B77" s="2">
        <v>120</v>
      </c>
      <c r="C77" s="2" t="s">
        <v>73</v>
      </c>
      <c r="D77" s="2" t="s">
        <v>1</v>
      </c>
      <c r="E77" s="2">
        <v>2505</v>
      </c>
      <c r="F77" s="2">
        <v>2538</v>
      </c>
      <c r="G77" s="2">
        <v>12000</v>
      </c>
      <c r="H77" s="2">
        <f>(F77-E77+1)*G77</f>
        <v>408000</v>
      </c>
      <c r="I77" s="4" t="s">
        <v>75</v>
      </c>
      <c r="J77" s="1" t="s">
        <v>15</v>
      </c>
      <c r="L77" s="1" t="s">
        <v>76</v>
      </c>
    </row>
    <row r="78" ht="15">
      <c r="L78" s="1" t="s">
        <v>77</v>
      </c>
    </row>
    <row r="80" spans="1:12" ht="15">
      <c r="A80" s="3">
        <v>37806</v>
      </c>
      <c r="B80" s="2">
        <v>80</v>
      </c>
      <c r="C80" s="2" t="s">
        <v>70</v>
      </c>
      <c r="D80" s="2" t="s">
        <v>1</v>
      </c>
      <c r="E80" s="2">
        <v>2543</v>
      </c>
      <c r="F80" s="2">
        <v>2560</v>
      </c>
      <c r="G80" s="2">
        <v>12000</v>
      </c>
      <c r="H80" s="2">
        <f>(F80-E80+1)*G80</f>
        <v>216000</v>
      </c>
      <c r="I80" s="4" t="s">
        <v>80</v>
      </c>
      <c r="J80" s="1" t="s">
        <v>15</v>
      </c>
      <c r="L80" s="1" t="s">
        <v>87</v>
      </c>
    </row>
    <row r="82" spans="1:12" ht="15">
      <c r="A82" s="3">
        <v>37807</v>
      </c>
      <c r="B82" s="2">
        <v>80</v>
      </c>
      <c r="C82" s="2" t="s">
        <v>73</v>
      </c>
      <c r="D82" s="2" t="s">
        <v>1</v>
      </c>
      <c r="E82" s="2">
        <v>2561</v>
      </c>
      <c r="F82" s="2">
        <v>2594</v>
      </c>
      <c r="G82" s="2">
        <v>12000</v>
      </c>
      <c r="H82" s="2">
        <f>(F82-E82+1)*G82</f>
        <v>408000</v>
      </c>
      <c r="I82" s="4" t="s">
        <v>81</v>
      </c>
      <c r="J82" s="1" t="s">
        <v>15</v>
      </c>
      <c r="L82" s="1" t="s">
        <v>85</v>
      </c>
    </row>
    <row r="83" ht="15">
      <c r="L83" s="1" t="s">
        <v>86</v>
      </c>
    </row>
    <row r="85" spans="1:12" ht="15">
      <c r="A85" s="3">
        <v>37807</v>
      </c>
      <c r="B85" s="2">
        <v>100</v>
      </c>
      <c r="C85" s="2" t="s">
        <v>70</v>
      </c>
      <c r="D85" s="2" t="s">
        <v>1</v>
      </c>
      <c r="E85" s="2">
        <v>2595</v>
      </c>
      <c r="F85" s="2">
        <v>2612</v>
      </c>
      <c r="G85" s="2">
        <v>12000</v>
      </c>
      <c r="H85" s="2">
        <f>(F85-E85+1)*G85</f>
        <v>216000</v>
      </c>
      <c r="I85" s="4" t="s">
        <v>82</v>
      </c>
      <c r="J85" s="1" t="s">
        <v>15</v>
      </c>
      <c r="L85" s="1" t="s">
        <v>87</v>
      </c>
    </row>
    <row r="87" spans="1:12" ht="15">
      <c r="A87" s="3">
        <v>37808</v>
      </c>
      <c r="B87" s="2">
        <v>100</v>
      </c>
      <c r="C87" s="2" t="s">
        <v>73</v>
      </c>
      <c r="D87" s="2" t="s">
        <v>1</v>
      </c>
      <c r="E87" s="2">
        <v>2613</v>
      </c>
      <c r="F87" s="2">
        <v>2648</v>
      </c>
      <c r="G87" s="2">
        <v>12000</v>
      </c>
      <c r="H87" s="2">
        <v>414000</v>
      </c>
      <c r="I87" s="4" t="s">
        <v>83</v>
      </c>
      <c r="J87" s="1" t="s">
        <v>15</v>
      </c>
      <c r="L87" s="1" t="s">
        <v>84</v>
      </c>
    </row>
    <row r="88" ht="15">
      <c r="L88" s="1" t="s">
        <v>86</v>
      </c>
    </row>
    <row r="90" spans="1:12" ht="15">
      <c r="A90" s="3">
        <v>37808</v>
      </c>
      <c r="B90" s="2">
        <v>100</v>
      </c>
      <c r="C90" s="2" t="s">
        <v>73</v>
      </c>
      <c r="D90" s="2" t="s">
        <v>4</v>
      </c>
      <c r="E90" s="2">
        <v>2649</v>
      </c>
      <c r="F90" s="2">
        <v>2685</v>
      </c>
      <c r="G90" s="2">
        <v>12000</v>
      </c>
      <c r="H90" s="2">
        <f>(F90-E90+1)*G90</f>
        <v>444000</v>
      </c>
      <c r="I90" s="4" t="s">
        <v>88</v>
      </c>
      <c r="J90" s="1" t="s">
        <v>69</v>
      </c>
      <c r="L90" s="1" t="s">
        <v>89</v>
      </c>
    </row>
    <row r="92" spans="1:12" ht="15">
      <c r="A92" s="3">
        <v>37808</v>
      </c>
      <c r="B92" s="2">
        <v>100</v>
      </c>
      <c r="C92" s="2" t="s">
        <v>70</v>
      </c>
      <c r="D92" s="2" t="s">
        <v>4</v>
      </c>
      <c r="E92" s="2">
        <v>2687</v>
      </c>
      <c r="F92" s="2">
        <v>2704</v>
      </c>
      <c r="G92" s="2">
        <v>12000</v>
      </c>
      <c r="H92" s="2">
        <f>(F92-E92+1)*G92</f>
        <v>216000</v>
      </c>
      <c r="I92" s="4" t="s">
        <v>90</v>
      </c>
      <c r="J92" s="1" t="s">
        <v>69</v>
      </c>
      <c r="L92" s="1" t="s">
        <v>91</v>
      </c>
    </row>
    <row r="93" ht="15">
      <c r="L93" s="1" t="s">
        <v>92</v>
      </c>
    </row>
    <row r="95" spans="1:12" ht="15">
      <c r="A95" s="3">
        <v>37808</v>
      </c>
      <c r="B95" s="2">
        <v>80</v>
      </c>
      <c r="C95" s="2" t="s">
        <v>70</v>
      </c>
      <c r="D95" s="2" t="s">
        <v>4</v>
      </c>
      <c r="E95" s="2">
        <v>2705</v>
      </c>
      <c r="F95" s="2">
        <v>2723</v>
      </c>
      <c r="G95" s="2">
        <v>12000</v>
      </c>
      <c r="H95" s="2">
        <f>(F95-E95+1)*G95</f>
        <v>228000</v>
      </c>
      <c r="I95" s="4" t="s">
        <v>93</v>
      </c>
      <c r="J95" s="1" t="s">
        <v>69</v>
      </c>
      <c r="L95" s="1" t="s">
        <v>94</v>
      </c>
    </row>
    <row r="97" spans="1:12" ht="15">
      <c r="A97" s="3">
        <v>37808</v>
      </c>
      <c r="B97" s="2">
        <v>80</v>
      </c>
      <c r="C97" s="2" t="s">
        <v>73</v>
      </c>
      <c r="D97" s="2" t="s">
        <v>4</v>
      </c>
      <c r="E97" s="2">
        <v>2725</v>
      </c>
      <c r="F97" s="2">
        <v>2727</v>
      </c>
      <c r="G97" s="2">
        <v>12000</v>
      </c>
      <c r="H97" s="2">
        <f>(F97-E97+1)*G97</f>
        <v>36000</v>
      </c>
      <c r="I97" s="4" t="s">
        <v>93</v>
      </c>
      <c r="J97" s="1" t="s">
        <v>69</v>
      </c>
      <c r="L97" s="1" t="s">
        <v>96</v>
      </c>
    </row>
    <row r="98" spans="1:12" ht="15">
      <c r="A98" s="3">
        <v>37808</v>
      </c>
      <c r="B98" s="2">
        <v>80</v>
      </c>
      <c r="C98" s="2" t="s">
        <v>73</v>
      </c>
      <c r="D98" s="2" t="s">
        <v>4</v>
      </c>
      <c r="E98" s="2">
        <v>2730</v>
      </c>
      <c r="F98" s="2">
        <v>2781</v>
      </c>
      <c r="G98" s="2">
        <v>12000</v>
      </c>
      <c r="H98" s="2">
        <f>(F98-E98+1)*G98</f>
        <v>624000</v>
      </c>
      <c r="I98" s="4" t="s">
        <v>95</v>
      </c>
      <c r="J98" s="1" t="s">
        <v>69</v>
      </c>
      <c r="L98" s="1" t="s">
        <v>96</v>
      </c>
    </row>
    <row r="100" spans="1:12" ht="15">
      <c r="A100" s="3">
        <v>37809</v>
      </c>
      <c r="B100" s="2">
        <v>60</v>
      </c>
      <c r="C100" s="2" t="s">
        <v>73</v>
      </c>
      <c r="D100" s="2" t="s">
        <v>4</v>
      </c>
      <c r="E100" s="2">
        <v>2784</v>
      </c>
      <c r="F100" s="2">
        <v>2804</v>
      </c>
      <c r="G100" s="2">
        <v>12000</v>
      </c>
      <c r="H100" s="2">
        <f aca="true" t="shared" si="2" ref="H100:H140">(F100-E100+1)*G100</f>
        <v>252000</v>
      </c>
      <c r="I100" s="4" t="s">
        <v>109</v>
      </c>
      <c r="J100" s="1" t="s">
        <v>69</v>
      </c>
      <c r="L100" s="1" t="s">
        <v>97</v>
      </c>
    </row>
    <row r="101" spans="1:12" ht="15">
      <c r="A101" s="3">
        <v>37809</v>
      </c>
      <c r="B101" s="2">
        <v>60</v>
      </c>
      <c r="C101" s="2" t="s">
        <v>73</v>
      </c>
      <c r="D101" s="2" t="s">
        <v>4</v>
      </c>
      <c r="E101" s="2">
        <v>2815</v>
      </c>
      <c r="F101" s="2">
        <v>2827</v>
      </c>
      <c r="G101" s="2">
        <v>12000</v>
      </c>
      <c r="H101" s="2">
        <f t="shared" si="2"/>
        <v>156000</v>
      </c>
      <c r="I101" s="4" t="s">
        <v>108</v>
      </c>
      <c r="J101" s="1" t="s">
        <v>69</v>
      </c>
      <c r="L101" s="1" t="s">
        <v>97</v>
      </c>
    </row>
    <row r="102" ht="15">
      <c r="L102" s="1" t="s">
        <v>101</v>
      </c>
    </row>
    <row r="104" spans="1:12" ht="15">
      <c r="A104" s="3">
        <v>37809</v>
      </c>
      <c r="B104" s="2">
        <v>60</v>
      </c>
      <c r="C104" s="2" t="s">
        <v>70</v>
      </c>
      <c r="D104" s="2" t="s">
        <v>4</v>
      </c>
      <c r="E104" s="2">
        <v>2828</v>
      </c>
      <c r="F104" s="2">
        <v>2836</v>
      </c>
      <c r="G104" s="2">
        <v>12000</v>
      </c>
      <c r="H104" s="2">
        <f t="shared" si="2"/>
        <v>108000</v>
      </c>
      <c r="I104" s="4" t="s">
        <v>107</v>
      </c>
      <c r="J104" s="1" t="s">
        <v>69</v>
      </c>
      <c r="L104" s="1" t="s">
        <v>97</v>
      </c>
    </row>
    <row r="106" spans="1:12" ht="15">
      <c r="A106" s="3">
        <v>37809</v>
      </c>
      <c r="B106" s="2">
        <v>40</v>
      </c>
      <c r="C106" s="2" t="s">
        <v>70</v>
      </c>
      <c r="D106" s="2" t="s">
        <v>4</v>
      </c>
      <c r="E106" s="2">
        <v>2845</v>
      </c>
      <c r="F106" s="2">
        <v>2853</v>
      </c>
      <c r="G106" s="2">
        <v>12000</v>
      </c>
      <c r="H106" s="2">
        <f t="shared" si="2"/>
        <v>108000</v>
      </c>
      <c r="I106" s="4" t="s">
        <v>106</v>
      </c>
      <c r="J106" s="1" t="s">
        <v>99</v>
      </c>
      <c r="L106" s="1" t="s">
        <v>98</v>
      </c>
    </row>
    <row r="108" spans="1:12" ht="15">
      <c r="A108" s="3">
        <v>37810</v>
      </c>
      <c r="B108" s="2">
        <v>80</v>
      </c>
      <c r="C108" s="2" t="s">
        <v>73</v>
      </c>
      <c r="D108" s="2" t="s">
        <v>1</v>
      </c>
      <c r="E108" s="2">
        <v>2856</v>
      </c>
      <c r="F108" s="2">
        <v>2889</v>
      </c>
      <c r="G108" s="2">
        <v>12000</v>
      </c>
      <c r="H108" s="2">
        <f t="shared" si="2"/>
        <v>408000</v>
      </c>
      <c r="I108" s="4" t="s">
        <v>105</v>
      </c>
      <c r="J108" s="1" t="s">
        <v>15</v>
      </c>
      <c r="L108" s="1" t="s">
        <v>100</v>
      </c>
    </row>
    <row r="110" spans="1:10" ht="15">
      <c r="A110" s="3">
        <v>37811</v>
      </c>
      <c r="B110" s="2">
        <v>200</v>
      </c>
      <c r="C110" s="2" t="s">
        <v>3</v>
      </c>
      <c r="D110" s="2">
        <v>3</v>
      </c>
      <c r="E110" s="2">
        <v>2948</v>
      </c>
      <c r="F110" s="2">
        <v>2965</v>
      </c>
      <c r="G110" s="2">
        <v>12000</v>
      </c>
      <c r="H110" s="2">
        <f t="shared" si="2"/>
        <v>216000</v>
      </c>
      <c r="I110" s="4" t="s">
        <v>104</v>
      </c>
      <c r="J110" s="1" t="s">
        <v>15</v>
      </c>
    </row>
    <row r="112" spans="1:10" ht="15">
      <c r="A112" s="3">
        <v>37811</v>
      </c>
      <c r="B112" s="2">
        <v>200</v>
      </c>
      <c r="C112" s="2" t="s">
        <v>3</v>
      </c>
      <c r="D112" s="2" t="s">
        <v>4</v>
      </c>
      <c r="E112" s="2">
        <v>2967</v>
      </c>
      <c r="F112" s="2">
        <v>2985</v>
      </c>
      <c r="G112" s="2">
        <v>12000</v>
      </c>
      <c r="H112" s="2">
        <f t="shared" si="2"/>
        <v>228000</v>
      </c>
      <c r="I112" s="4" t="s">
        <v>104</v>
      </c>
      <c r="J112" s="1" t="s">
        <v>69</v>
      </c>
    </row>
    <row r="114" spans="1:10" ht="15">
      <c r="A114" s="3">
        <v>37811</v>
      </c>
      <c r="B114" s="2">
        <v>200</v>
      </c>
      <c r="C114" s="2" t="s">
        <v>0</v>
      </c>
      <c r="D114" s="2" t="s">
        <v>4</v>
      </c>
      <c r="E114" s="2">
        <v>3043</v>
      </c>
      <c r="F114" s="2">
        <v>3059</v>
      </c>
      <c r="G114" s="2">
        <v>12000</v>
      </c>
      <c r="H114" s="2">
        <f t="shared" si="2"/>
        <v>204000</v>
      </c>
      <c r="I114" s="4" t="s">
        <v>103</v>
      </c>
      <c r="J114" s="1" t="s">
        <v>69</v>
      </c>
    </row>
    <row r="116" spans="1:12" ht="15">
      <c r="A116" s="3">
        <v>37811</v>
      </c>
      <c r="B116" s="2">
        <v>150</v>
      </c>
      <c r="C116" s="2" t="s">
        <v>0</v>
      </c>
      <c r="D116" s="2" t="s">
        <v>4</v>
      </c>
      <c r="E116" s="2">
        <v>3060</v>
      </c>
      <c r="F116" s="2">
        <v>3076</v>
      </c>
      <c r="G116" s="2">
        <v>12000</v>
      </c>
      <c r="H116" s="2">
        <f t="shared" si="2"/>
        <v>204000</v>
      </c>
      <c r="I116" s="4" t="s">
        <v>110</v>
      </c>
      <c r="J116" s="1" t="s">
        <v>69</v>
      </c>
      <c r="L116" s="1" t="s">
        <v>111</v>
      </c>
    </row>
    <row r="118" spans="1:12" ht="15">
      <c r="A118" s="3">
        <v>37812</v>
      </c>
      <c r="B118" s="2">
        <v>120</v>
      </c>
      <c r="C118" s="2" t="s">
        <v>0</v>
      </c>
      <c r="D118" s="2" t="s">
        <v>4</v>
      </c>
      <c r="E118" s="2">
        <v>3077</v>
      </c>
      <c r="F118" s="2">
        <v>3093</v>
      </c>
      <c r="G118" s="2">
        <v>12000</v>
      </c>
      <c r="H118" s="2">
        <f t="shared" si="2"/>
        <v>204000</v>
      </c>
      <c r="I118" s="4" t="s">
        <v>110</v>
      </c>
      <c r="J118" s="1" t="s">
        <v>69</v>
      </c>
      <c r="L118" s="1" t="s">
        <v>112</v>
      </c>
    </row>
    <row r="120" spans="1:12" ht="15">
      <c r="A120" s="3">
        <v>37812</v>
      </c>
      <c r="B120" s="2">
        <v>120</v>
      </c>
      <c r="C120" s="2" t="s">
        <v>0</v>
      </c>
      <c r="D120" s="2" t="s">
        <v>1</v>
      </c>
      <c r="E120" s="2">
        <v>3094</v>
      </c>
      <c r="F120" s="2">
        <v>3110</v>
      </c>
      <c r="G120" s="2">
        <v>12000</v>
      </c>
      <c r="H120" s="2">
        <f t="shared" si="2"/>
        <v>204000</v>
      </c>
      <c r="I120" s="4" t="s">
        <v>113</v>
      </c>
      <c r="J120" s="1" t="s">
        <v>15</v>
      </c>
      <c r="L120" s="1" t="s">
        <v>112</v>
      </c>
    </row>
    <row r="122" spans="1:12" ht="15">
      <c r="A122" s="3">
        <v>37812</v>
      </c>
      <c r="B122" s="2">
        <v>150</v>
      </c>
      <c r="C122" s="2" t="s">
        <v>0</v>
      </c>
      <c r="D122" s="2" t="s">
        <v>1</v>
      </c>
      <c r="E122" s="2">
        <v>3111</v>
      </c>
      <c r="F122" s="2">
        <v>3127</v>
      </c>
      <c r="G122" s="2">
        <v>12000</v>
      </c>
      <c r="H122" s="2">
        <f t="shared" si="2"/>
        <v>204000</v>
      </c>
      <c r="I122" s="4" t="s">
        <v>113</v>
      </c>
      <c r="J122" s="1" t="s">
        <v>15</v>
      </c>
      <c r="L122" s="1" t="s">
        <v>111</v>
      </c>
    </row>
    <row r="124" spans="1:12" ht="15">
      <c r="A124" s="3">
        <v>37812</v>
      </c>
      <c r="B124" s="2">
        <v>200</v>
      </c>
      <c r="C124" s="2" t="s">
        <v>3</v>
      </c>
      <c r="D124" s="2" t="s">
        <v>1</v>
      </c>
      <c r="E124" s="2">
        <v>3128</v>
      </c>
      <c r="F124" s="2">
        <v>3136</v>
      </c>
      <c r="G124" s="2">
        <v>12000</v>
      </c>
      <c r="H124" s="2">
        <f t="shared" si="2"/>
        <v>108000</v>
      </c>
      <c r="I124" s="4" t="s">
        <v>114</v>
      </c>
      <c r="J124" s="1" t="s">
        <v>15</v>
      </c>
      <c r="L124" s="1" t="s">
        <v>115</v>
      </c>
    </row>
    <row r="126" spans="1:12" ht="15">
      <c r="A126" s="3">
        <v>37812</v>
      </c>
      <c r="B126" s="2">
        <v>200</v>
      </c>
      <c r="C126" s="2" t="s">
        <v>0</v>
      </c>
      <c r="D126" s="2">
        <v>1</v>
      </c>
      <c r="E126" s="2">
        <v>3139</v>
      </c>
      <c r="F126" s="2">
        <v>3155</v>
      </c>
      <c r="G126" s="2">
        <v>12000</v>
      </c>
      <c r="H126" s="2">
        <f t="shared" si="2"/>
        <v>204000</v>
      </c>
      <c r="I126" s="4" t="s">
        <v>114</v>
      </c>
      <c r="J126" s="1" t="s">
        <v>14</v>
      </c>
      <c r="L126" s="1" t="s">
        <v>116</v>
      </c>
    </row>
    <row r="128" spans="1:12" ht="15">
      <c r="A128" s="3">
        <v>37812</v>
      </c>
      <c r="B128" s="2">
        <v>200</v>
      </c>
      <c r="C128" s="2" t="s">
        <v>0</v>
      </c>
      <c r="D128" s="2">
        <v>2</v>
      </c>
      <c r="E128" s="2">
        <v>3156</v>
      </c>
      <c r="F128" s="2">
        <v>3172</v>
      </c>
      <c r="G128" s="2">
        <v>12000</v>
      </c>
      <c r="H128" s="2">
        <f t="shared" si="2"/>
        <v>204000</v>
      </c>
      <c r="I128" s="4" t="s">
        <v>125</v>
      </c>
      <c r="J128" s="1" t="s">
        <v>15</v>
      </c>
      <c r="L128" s="1" t="s">
        <v>116</v>
      </c>
    </row>
    <row r="130" spans="1:12" ht="15">
      <c r="A130" s="3">
        <v>37812</v>
      </c>
      <c r="B130" s="2">
        <v>200</v>
      </c>
      <c r="C130" s="2" t="s">
        <v>0</v>
      </c>
      <c r="D130" s="2">
        <v>3</v>
      </c>
      <c r="E130" s="2">
        <v>3173</v>
      </c>
      <c r="F130" s="2">
        <v>3189</v>
      </c>
      <c r="G130" s="2">
        <v>12000</v>
      </c>
      <c r="H130" s="2">
        <f t="shared" si="2"/>
        <v>204000</v>
      </c>
      <c r="I130" s="4" t="s">
        <v>126</v>
      </c>
      <c r="J130" s="1" t="s">
        <v>15</v>
      </c>
      <c r="L130" s="1" t="s">
        <v>116</v>
      </c>
    </row>
    <row r="132" spans="1:12" ht="15">
      <c r="A132" s="3">
        <v>37813</v>
      </c>
      <c r="B132" s="2">
        <v>200</v>
      </c>
      <c r="C132" s="2" t="s">
        <v>3</v>
      </c>
      <c r="D132" s="2" t="s">
        <v>1</v>
      </c>
      <c r="E132" s="2">
        <v>3224</v>
      </c>
      <c r="F132" s="2">
        <v>3233</v>
      </c>
      <c r="G132" s="2">
        <v>12000</v>
      </c>
      <c r="H132" s="2">
        <f t="shared" si="2"/>
        <v>120000</v>
      </c>
      <c r="I132" s="4" t="s">
        <v>127</v>
      </c>
      <c r="J132" s="1" t="s">
        <v>15</v>
      </c>
      <c r="L132" s="1" t="s">
        <v>117</v>
      </c>
    </row>
    <row r="134" spans="1:12" ht="15">
      <c r="A134" s="3">
        <v>37813</v>
      </c>
      <c r="B134" s="2">
        <v>60</v>
      </c>
      <c r="C134" s="2" t="s">
        <v>3</v>
      </c>
      <c r="D134" s="2" t="s">
        <v>1</v>
      </c>
      <c r="E134" s="2">
        <v>3242</v>
      </c>
      <c r="F134" s="2">
        <v>3258</v>
      </c>
      <c r="G134" s="2">
        <v>12000</v>
      </c>
      <c r="H134" s="2">
        <f t="shared" si="2"/>
        <v>204000</v>
      </c>
      <c r="I134" s="4" t="s">
        <v>119</v>
      </c>
      <c r="J134" s="1" t="s">
        <v>15</v>
      </c>
      <c r="L134" s="1" t="s">
        <v>118</v>
      </c>
    </row>
    <row r="135" ht="15">
      <c r="L135" s="1" t="s">
        <v>120</v>
      </c>
    </row>
    <row r="137" spans="1:12" ht="15">
      <c r="A137" s="3">
        <v>37813</v>
      </c>
      <c r="B137" s="2">
        <v>60</v>
      </c>
      <c r="C137" s="2" t="s">
        <v>0</v>
      </c>
      <c r="D137" s="2" t="s">
        <v>1</v>
      </c>
      <c r="E137" s="2">
        <v>3259</v>
      </c>
      <c r="F137" s="2">
        <v>3285</v>
      </c>
      <c r="G137" s="2">
        <v>12000</v>
      </c>
      <c r="H137" s="2">
        <f t="shared" si="2"/>
        <v>324000</v>
      </c>
      <c r="I137" s="4" t="s">
        <v>121</v>
      </c>
      <c r="J137" s="1" t="s">
        <v>15</v>
      </c>
      <c r="L137" s="1" t="s">
        <v>122</v>
      </c>
    </row>
    <row r="138" spans="1:12" ht="15">
      <c r="A138" s="3">
        <v>37813</v>
      </c>
      <c r="B138" s="2">
        <v>60</v>
      </c>
      <c r="C138" s="2" t="s">
        <v>0</v>
      </c>
      <c r="D138" s="2" t="s">
        <v>1</v>
      </c>
      <c r="E138" s="2">
        <v>3286</v>
      </c>
      <c r="F138" s="2">
        <v>3292</v>
      </c>
      <c r="G138" s="2">
        <v>12000</v>
      </c>
      <c r="H138" s="2">
        <f>(F138-E138+1)*G138</f>
        <v>84000</v>
      </c>
      <c r="I138" s="4" t="s">
        <v>121</v>
      </c>
      <c r="L138" s="1" t="s">
        <v>123</v>
      </c>
    </row>
    <row r="140" spans="1:12" ht="15">
      <c r="A140" s="3">
        <v>37814</v>
      </c>
      <c r="B140" s="2">
        <v>60</v>
      </c>
      <c r="C140" s="2" t="s">
        <v>0</v>
      </c>
      <c r="D140" s="2" t="s">
        <v>4</v>
      </c>
      <c r="E140" s="2">
        <v>3294</v>
      </c>
      <c r="F140" s="2">
        <v>3327</v>
      </c>
      <c r="G140" s="2">
        <v>12000</v>
      </c>
      <c r="H140" s="2">
        <f t="shared" si="2"/>
        <v>408000</v>
      </c>
      <c r="I140" s="4" t="s">
        <v>124</v>
      </c>
      <c r="L140" s="1" t="s">
        <v>122</v>
      </c>
    </row>
    <row r="141" ht="15">
      <c r="L141" s="1" t="s">
        <v>123</v>
      </c>
    </row>
    <row r="143" spans="1:12" ht="15">
      <c r="A143" s="3">
        <v>37814</v>
      </c>
      <c r="B143" s="2">
        <v>60</v>
      </c>
      <c r="C143" s="2" t="s">
        <v>3</v>
      </c>
      <c r="D143" s="2" t="s">
        <v>4</v>
      </c>
      <c r="E143" s="2">
        <v>3328</v>
      </c>
      <c r="F143" s="2">
        <v>3339</v>
      </c>
      <c r="G143" s="2">
        <v>12000</v>
      </c>
      <c r="H143" s="2">
        <f>(F143-E143+1)*G143</f>
        <v>144000</v>
      </c>
      <c r="I143" s="4" t="s">
        <v>124</v>
      </c>
      <c r="L143" s="1" t="s">
        <v>118</v>
      </c>
    </row>
    <row r="144" ht="15">
      <c r="L144" s="1" t="s">
        <v>120</v>
      </c>
    </row>
    <row r="146" spans="1:16" s="12" customFormat="1" ht="15">
      <c r="A146" s="7">
        <v>37873</v>
      </c>
      <c r="B146" s="8">
        <v>100</v>
      </c>
      <c r="C146" s="8" t="s">
        <v>70</v>
      </c>
      <c r="D146" s="8" t="s">
        <v>1</v>
      </c>
      <c r="E146" s="8">
        <v>3429</v>
      </c>
      <c r="F146" s="8">
        <v>3445</v>
      </c>
      <c r="G146" s="8">
        <v>12000</v>
      </c>
      <c r="H146" s="8">
        <f>(F146-E146+1)*G146</f>
        <v>204000</v>
      </c>
      <c r="I146" s="9" t="s">
        <v>128</v>
      </c>
      <c r="J146" s="10" t="s">
        <v>140</v>
      </c>
      <c r="K146" s="10"/>
      <c r="L146" s="10" t="s">
        <v>129</v>
      </c>
      <c r="M146" s="10"/>
      <c r="N146" s="10"/>
      <c r="O146" s="10"/>
      <c r="P146" s="10"/>
    </row>
    <row r="147" spans="1:16" s="12" customFormat="1" ht="15">
      <c r="A147" s="8"/>
      <c r="B147" s="8"/>
      <c r="C147" s="8"/>
      <c r="D147" s="8"/>
      <c r="E147" s="8"/>
      <c r="F147" s="8"/>
      <c r="G147" s="8"/>
      <c r="H147" s="8"/>
      <c r="I147" s="9"/>
      <c r="J147" s="10"/>
      <c r="K147" s="10"/>
      <c r="L147" s="10" t="s">
        <v>138</v>
      </c>
      <c r="M147" s="10"/>
      <c r="N147" s="10"/>
      <c r="O147" s="10"/>
      <c r="P147" s="10"/>
    </row>
    <row r="148" spans="1:16" s="12" customFormat="1" ht="15">
      <c r="A148" s="7">
        <v>37873</v>
      </c>
      <c r="B148" s="8">
        <v>60</v>
      </c>
      <c r="C148" s="8" t="s">
        <v>70</v>
      </c>
      <c r="D148" s="8" t="s">
        <v>1</v>
      </c>
      <c r="E148" s="8">
        <v>3446</v>
      </c>
      <c r="F148" s="8">
        <v>3463</v>
      </c>
      <c r="G148" s="8">
        <v>12000</v>
      </c>
      <c r="H148" s="8">
        <f>(F148-E148+1)*G148</f>
        <v>216000</v>
      </c>
      <c r="I148" s="9" t="s">
        <v>130</v>
      </c>
      <c r="J148" s="10" t="s">
        <v>140</v>
      </c>
      <c r="K148" s="10"/>
      <c r="L148" s="10" t="s">
        <v>131</v>
      </c>
      <c r="M148" s="10"/>
      <c r="N148" s="10"/>
      <c r="O148" s="10"/>
      <c r="P148" s="10"/>
    </row>
    <row r="149" spans="1:16" s="12" customFormat="1" ht="15">
      <c r="A149" s="8"/>
      <c r="B149" s="8"/>
      <c r="C149" s="8"/>
      <c r="D149" s="8"/>
      <c r="E149" s="8"/>
      <c r="F149" s="8"/>
      <c r="G149" s="8"/>
      <c r="H149" s="8"/>
      <c r="I149" s="9"/>
      <c r="J149" s="10"/>
      <c r="K149" s="10"/>
      <c r="L149" s="10" t="s">
        <v>138</v>
      </c>
      <c r="M149" s="10"/>
      <c r="N149" s="10"/>
      <c r="O149" s="10"/>
      <c r="P149" s="10"/>
    </row>
    <row r="150" spans="1:16" s="12" customFormat="1" ht="15">
      <c r="A150" s="7">
        <v>37874</v>
      </c>
      <c r="B150" s="8">
        <v>80</v>
      </c>
      <c r="C150" s="8" t="s">
        <v>70</v>
      </c>
      <c r="D150" s="8" t="s">
        <v>1</v>
      </c>
      <c r="E150" s="8">
        <v>3464</v>
      </c>
      <c r="F150" s="8">
        <v>3480</v>
      </c>
      <c r="G150" s="8">
        <v>12000</v>
      </c>
      <c r="H150" s="8">
        <f>(F150-E150+1)*G150</f>
        <v>204000</v>
      </c>
      <c r="I150" s="9" t="s">
        <v>132</v>
      </c>
      <c r="J150" s="10" t="s">
        <v>140</v>
      </c>
      <c r="K150" s="10"/>
      <c r="L150" s="10" t="s">
        <v>133</v>
      </c>
      <c r="M150" s="10"/>
      <c r="N150" s="10"/>
      <c r="O150" s="10"/>
      <c r="P150" s="10"/>
    </row>
    <row r="151" spans="1:16" s="12" customFormat="1" ht="15">
      <c r="A151" s="8"/>
      <c r="B151" s="8"/>
      <c r="C151" s="8"/>
      <c r="D151" s="8"/>
      <c r="E151" s="8"/>
      <c r="F151" s="8"/>
      <c r="G151" s="8"/>
      <c r="H151" s="8"/>
      <c r="I151" s="9"/>
      <c r="J151" s="10"/>
      <c r="K151" s="10"/>
      <c r="L151" s="10" t="s">
        <v>138</v>
      </c>
      <c r="M151" s="10"/>
      <c r="N151" s="10"/>
      <c r="O151" s="10"/>
      <c r="P151" s="10"/>
    </row>
    <row r="152" spans="1:16" s="12" customFormat="1" ht="15">
      <c r="A152" s="7">
        <v>37874</v>
      </c>
      <c r="B152" s="8">
        <v>80</v>
      </c>
      <c r="C152" s="8" t="s">
        <v>73</v>
      </c>
      <c r="D152" s="8" t="s">
        <v>1</v>
      </c>
      <c r="E152" s="8">
        <v>3481</v>
      </c>
      <c r="F152" s="8">
        <v>3506</v>
      </c>
      <c r="G152" s="8">
        <v>12000</v>
      </c>
      <c r="H152" s="8">
        <f>(F152-E152+1)*G152</f>
        <v>312000</v>
      </c>
      <c r="I152" s="9" t="s">
        <v>134</v>
      </c>
      <c r="J152" s="10" t="s">
        <v>140</v>
      </c>
      <c r="K152" s="10"/>
      <c r="L152" s="10" t="s">
        <v>135</v>
      </c>
      <c r="M152" s="10"/>
      <c r="N152" s="10"/>
      <c r="O152" s="10"/>
      <c r="P152" s="10"/>
    </row>
    <row r="153" spans="1:16" s="12" customFormat="1" ht="15">
      <c r="A153" s="8"/>
      <c r="B153" s="8"/>
      <c r="C153" s="8"/>
      <c r="D153" s="8"/>
      <c r="E153" s="8"/>
      <c r="F153" s="8"/>
      <c r="G153" s="8"/>
      <c r="H153" s="8"/>
      <c r="I153" s="9"/>
      <c r="J153" s="10"/>
      <c r="K153" s="10"/>
      <c r="L153" s="10" t="s">
        <v>138</v>
      </c>
      <c r="M153" s="10"/>
      <c r="N153" s="10"/>
      <c r="O153" s="10"/>
      <c r="P153" s="10"/>
    </row>
    <row r="154" spans="1:16" s="12" customFormat="1" ht="15">
      <c r="A154" s="7">
        <v>37874</v>
      </c>
      <c r="B154" s="8">
        <v>60</v>
      </c>
      <c r="C154" s="8" t="s">
        <v>73</v>
      </c>
      <c r="D154" s="8" t="s">
        <v>1</v>
      </c>
      <c r="E154" s="8">
        <v>3508</v>
      </c>
      <c r="F154" s="8">
        <v>3513</v>
      </c>
      <c r="G154" s="8">
        <v>12000</v>
      </c>
      <c r="H154" s="8">
        <v>62000</v>
      </c>
      <c r="I154" s="9" t="s">
        <v>136</v>
      </c>
      <c r="J154" s="10" t="s">
        <v>140</v>
      </c>
      <c r="K154" s="10"/>
      <c r="L154" s="10" t="s">
        <v>137</v>
      </c>
      <c r="M154" s="10"/>
      <c r="N154" s="10"/>
      <c r="O154" s="10"/>
      <c r="P154" s="10"/>
    </row>
    <row r="155" spans="1:16" s="12" customFormat="1" ht="15">
      <c r="A155" s="8"/>
      <c r="B155" s="8"/>
      <c r="C155" s="8"/>
      <c r="D155" s="8"/>
      <c r="E155" s="8"/>
      <c r="F155" s="8"/>
      <c r="G155" s="8"/>
      <c r="H155" s="8"/>
      <c r="I155" s="9"/>
      <c r="J155" s="10"/>
      <c r="K155" s="10"/>
      <c r="L155" s="10" t="s">
        <v>138</v>
      </c>
      <c r="M155" s="10"/>
      <c r="N155" s="10"/>
      <c r="O155" s="10"/>
      <c r="P155" s="10"/>
    </row>
    <row r="156" spans="1:16" s="12" customFormat="1" ht="15">
      <c r="A156" s="8"/>
      <c r="B156" s="8"/>
      <c r="C156" s="8"/>
      <c r="D156" s="8"/>
      <c r="E156" s="8"/>
      <c r="F156" s="8"/>
      <c r="G156" s="8"/>
      <c r="H156" s="8"/>
      <c r="I156" s="9"/>
      <c r="J156" s="10"/>
      <c r="K156" s="10"/>
      <c r="L156" s="10"/>
      <c r="M156" s="10"/>
      <c r="N156" s="10"/>
      <c r="O156" s="10"/>
      <c r="P156" s="10"/>
    </row>
    <row r="157" spans="1:16" ht="15">
      <c r="A157" s="7">
        <v>37874</v>
      </c>
      <c r="B157" s="8">
        <v>10</v>
      </c>
      <c r="C157" s="8" t="s">
        <v>70</v>
      </c>
      <c r="D157" s="8" t="s">
        <v>1</v>
      </c>
      <c r="E157" s="8">
        <v>3516</v>
      </c>
      <c r="F157" s="8">
        <v>3518</v>
      </c>
      <c r="G157" s="8">
        <v>12000</v>
      </c>
      <c r="H157" s="8">
        <v>28000</v>
      </c>
      <c r="I157" s="9" t="s">
        <v>139</v>
      </c>
      <c r="J157" s="10" t="s">
        <v>140</v>
      </c>
      <c r="K157" s="10"/>
      <c r="L157" s="10"/>
      <c r="M157" s="10"/>
      <c r="N157" s="10"/>
      <c r="O157" s="10"/>
      <c r="P157" s="10"/>
    </row>
    <row r="158" spans="1:16" ht="15">
      <c r="A158" s="10"/>
      <c r="B158" s="8"/>
      <c r="C158" s="8"/>
      <c r="D158" s="8"/>
      <c r="E158" s="8"/>
      <c r="F158" s="8"/>
      <c r="G158" s="8"/>
      <c r="H158" s="8"/>
      <c r="I158" s="9"/>
      <c r="J158" s="10"/>
      <c r="K158" s="10"/>
      <c r="L158" s="11" t="s">
        <v>147</v>
      </c>
      <c r="M158" s="10"/>
      <c r="N158" s="10"/>
      <c r="O158" s="10"/>
      <c r="P158" s="10"/>
    </row>
    <row r="159" spans="1:16" ht="15">
      <c r="A159" s="7">
        <v>37874</v>
      </c>
      <c r="B159" s="8">
        <v>10</v>
      </c>
      <c r="C159" s="8" t="s">
        <v>70</v>
      </c>
      <c r="D159" s="8" t="s">
        <v>1</v>
      </c>
      <c r="E159" s="8">
        <v>3519</v>
      </c>
      <c r="F159" s="8">
        <v>3547</v>
      </c>
      <c r="G159" s="8">
        <v>12000</v>
      </c>
      <c r="H159" s="8">
        <f>(F159-E159+1)*G159</f>
        <v>348000</v>
      </c>
      <c r="I159" s="9" t="s">
        <v>141</v>
      </c>
      <c r="J159" s="10" t="s">
        <v>140</v>
      </c>
      <c r="K159" s="10"/>
      <c r="L159" s="10"/>
      <c r="M159" s="10"/>
      <c r="N159" s="10"/>
      <c r="O159" s="10"/>
      <c r="P159" s="10"/>
    </row>
    <row r="160" spans="1:16" ht="15">
      <c r="A160" s="8"/>
      <c r="B160" s="8"/>
      <c r="C160" s="8"/>
      <c r="D160" s="8"/>
      <c r="E160" s="8"/>
      <c r="F160" s="8"/>
      <c r="G160" s="8"/>
      <c r="H160" s="8"/>
      <c r="I160" s="9"/>
      <c r="J160" s="10"/>
      <c r="K160" s="10"/>
      <c r="L160" s="11" t="s">
        <v>147</v>
      </c>
      <c r="M160" s="10"/>
      <c r="N160" s="10"/>
      <c r="O160" s="10"/>
      <c r="P160" s="10"/>
    </row>
    <row r="161" spans="1:16" ht="15">
      <c r="A161" s="7">
        <v>37874</v>
      </c>
      <c r="B161" s="8">
        <v>20</v>
      </c>
      <c r="C161" s="8" t="s">
        <v>70</v>
      </c>
      <c r="D161" s="8" t="s">
        <v>1</v>
      </c>
      <c r="E161" s="8">
        <v>3548</v>
      </c>
      <c r="F161" s="8">
        <v>3567</v>
      </c>
      <c r="G161" s="8">
        <v>12000</v>
      </c>
      <c r="H161" s="8">
        <f>(F161-E161+1)*G161</f>
        <v>240000</v>
      </c>
      <c r="I161" s="9" t="s">
        <v>142</v>
      </c>
      <c r="J161" s="10" t="s">
        <v>140</v>
      </c>
      <c r="K161" s="10"/>
      <c r="L161" s="10" t="s">
        <v>145</v>
      </c>
      <c r="M161" s="10"/>
      <c r="N161" s="10"/>
      <c r="O161" s="10"/>
      <c r="P161" s="10"/>
    </row>
    <row r="162" spans="1:16" ht="15">
      <c r="A162" s="8"/>
      <c r="B162" s="8"/>
      <c r="C162" s="8"/>
      <c r="D162" s="8"/>
      <c r="E162" s="8"/>
      <c r="F162" s="8"/>
      <c r="G162" s="8"/>
      <c r="H162" s="8"/>
      <c r="I162" s="9"/>
      <c r="J162" s="10"/>
      <c r="K162" s="10"/>
      <c r="L162" s="10" t="s">
        <v>146</v>
      </c>
      <c r="M162" s="10"/>
      <c r="N162" s="10"/>
      <c r="O162" s="10"/>
      <c r="P162" s="10"/>
    </row>
    <row r="163" spans="1:16" ht="15">
      <c r="A163" s="8"/>
      <c r="B163" s="8"/>
      <c r="C163" s="8"/>
      <c r="D163" s="8"/>
      <c r="E163" s="8"/>
      <c r="F163" s="8"/>
      <c r="G163" s="8"/>
      <c r="H163" s="8"/>
      <c r="I163" s="9"/>
      <c r="J163" s="10"/>
      <c r="K163" s="10"/>
      <c r="L163" s="11" t="s">
        <v>147</v>
      </c>
      <c r="M163" s="10"/>
      <c r="N163" s="10"/>
      <c r="O163" s="10"/>
      <c r="P163" s="10"/>
    </row>
    <row r="164" spans="1:12" ht="15">
      <c r="A164" s="3">
        <v>37875</v>
      </c>
      <c r="B164" s="2">
        <v>20</v>
      </c>
      <c r="C164" s="2" t="s">
        <v>70</v>
      </c>
      <c r="D164" s="2" t="s">
        <v>1</v>
      </c>
      <c r="E164" s="2">
        <v>3568</v>
      </c>
      <c r="F164" s="2">
        <v>3572</v>
      </c>
      <c r="G164" s="2">
        <v>12000</v>
      </c>
      <c r="H164" s="24">
        <f>(F164-E164+1)*G164</f>
        <v>60000</v>
      </c>
      <c r="I164" s="4" t="s">
        <v>143</v>
      </c>
      <c r="J164" s="1" t="s">
        <v>15</v>
      </c>
      <c r="L164" s="1" t="s">
        <v>145</v>
      </c>
    </row>
    <row r="165" spans="8:12" ht="15">
      <c r="H165" s="24"/>
      <c r="L165" s="1" t="s">
        <v>179</v>
      </c>
    </row>
    <row r="166" spans="1:12" ht="15">
      <c r="A166" s="3">
        <v>37875</v>
      </c>
      <c r="B166" s="2">
        <v>40</v>
      </c>
      <c r="C166" s="2" t="s">
        <v>70</v>
      </c>
      <c r="D166" s="2" t="s">
        <v>1</v>
      </c>
      <c r="E166" s="2">
        <v>3574</v>
      </c>
      <c r="F166" s="2">
        <v>3591</v>
      </c>
      <c r="G166" s="2">
        <v>12000</v>
      </c>
      <c r="H166" s="24">
        <f>(F166-E166+1)*G166</f>
        <v>216000</v>
      </c>
      <c r="I166" s="4" t="s">
        <v>144</v>
      </c>
      <c r="J166" s="1" t="s">
        <v>15</v>
      </c>
      <c r="L166" s="1" t="s">
        <v>145</v>
      </c>
    </row>
    <row r="167" spans="8:12" ht="15">
      <c r="H167" s="24"/>
      <c r="L167" s="1" t="s">
        <v>98</v>
      </c>
    </row>
    <row r="168" spans="1:16" ht="15">
      <c r="A168" s="7">
        <v>37875</v>
      </c>
      <c r="B168" s="8">
        <v>40</v>
      </c>
      <c r="C168" s="8" t="s">
        <v>73</v>
      </c>
      <c r="D168" s="8" t="s">
        <v>1</v>
      </c>
      <c r="E168" s="8">
        <v>3593</v>
      </c>
      <c r="F168" s="8">
        <v>3606</v>
      </c>
      <c r="G168" s="8">
        <v>12000</v>
      </c>
      <c r="H168" s="8">
        <f>(F168-E168+1)*G168</f>
        <v>168000</v>
      </c>
      <c r="I168" s="9" t="s">
        <v>148</v>
      </c>
      <c r="J168" s="10" t="s">
        <v>15</v>
      </c>
      <c r="K168" s="10"/>
      <c r="L168" s="11" t="s">
        <v>191</v>
      </c>
      <c r="M168" s="10"/>
      <c r="N168" s="10"/>
      <c r="O168" s="10"/>
      <c r="P168" s="10"/>
    </row>
    <row r="169" ht="15">
      <c r="H169" s="24"/>
    </row>
    <row r="170" spans="1:12" ht="15">
      <c r="A170" s="3">
        <v>37875</v>
      </c>
      <c r="B170" s="2">
        <v>10</v>
      </c>
      <c r="C170" s="2" t="s">
        <v>3</v>
      </c>
      <c r="D170" s="2" t="s">
        <v>1</v>
      </c>
      <c r="E170" s="2">
        <v>3608</v>
      </c>
      <c r="F170" s="2">
        <v>3623</v>
      </c>
      <c r="G170" s="2">
        <v>12000</v>
      </c>
      <c r="H170" s="24">
        <f>(F170-E170+1)*G170</f>
        <v>192000</v>
      </c>
      <c r="I170" s="4" t="s">
        <v>150</v>
      </c>
      <c r="J170" s="1" t="s">
        <v>15</v>
      </c>
      <c r="L170" s="1" t="s">
        <v>151</v>
      </c>
    </row>
    <row r="171" spans="8:12" ht="15">
      <c r="H171" s="24"/>
      <c r="L171" s="1" t="s">
        <v>192</v>
      </c>
    </row>
    <row r="172" spans="1:10" ht="15">
      <c r="A172" s="3">
        <v>37875</v>
      </c>
      <c r="B172" s="2">
        <v>10</v>
      </c>
      <c r="C172" s="2" t="s">
        <v>70</v>
      </c>
      <c r="D172" s="2" t="s">
        <v>1</v>
      </c>
      <c r="E172" s="2">
        <v>3624</v>
      </c>
      <c r="F172" s="2">
        <v>3640</v>
      </c>
      <c r="G172" s="2">
        <v>12000</v>
      </c>
      <c r="H172" s="24">
        <f>(F172-E172+1)*G172</f>
        <v>204000</v>
      </c>
      <c r="I172" s="4" t="s">
        <v>152</v>
      </c>
      <c r="J172" s="1" t="s">
        <v>15</v>
      </c>
    </row>
    <row r="173" ht="15">
      <c r="H173" s="24"/>
    </row>
    <row r="174" spans="1:12" ht="15">
      <c r="A174" s="3">
        <v>37875</v>
      </c>
      <c r="B174" s="2">
        <v>20</v>
      </c>
      <c r="C174" s="2" t="s">
        <v>70</v>
      </c>
      <c r="D174" s="2" t="s">
        <v>1</v>
      </c>
      <c r="E174" s="2">
        <v>3641</v>
      </c>
      <c r="F174" s="2">
        <v>3658</v>
      </c>
      <c r="G174" s="2">
        <v>12000</v>
      </c>
      <c r="H174" s="24">
        <f>(F174-E174+1)*G174</f>
        <v>216000</v>
      </c>
      <c r="I174" s="4" t="s">
        <v>153</v>
      </c>
      <c r="J174" s="1" t="s">
        <v>15</v>
      </c>
      <c r="L174" s="1" t="s">
        <v>193</v>
      </c>
    </row>
    <row r="175" ht="15">
      <c r="H175" s="24"/>
    </row>
    <row r="176" spans="1:12" ht="15">
      <c r="A176" s="3">
        <v>37875</v>
      </c>
      <c r="B176" s="2">
        <v>20</v>
      </c>
      <c r="C176" s="2" t="s">
        <v>3</v>
      </c>
      <c r="D176" s="2" t="s">
        <v>1</v>
      </c>
      <c r="E176" s="2">
        <v>3662</v>
      </c>
      <c r="F176" s="2">
        <v>3680</v>
      </c>
      <c r="G176" s="2">
        <v>12000</v>
      </c>
      <c r="H176" s="24">
        <f>(F176-E176+1)*G176</f>
        <v>228000</v>
      </c>
      <c r="I176" s="4" t="s">
        <v>154</v>
      </c>
      <c r="J176" s="1" t="s">
        <v>15</v>
      </c>
      <c r="L176" s="1" t="s">
        <v>151</v>
      </c>
    </row>
    <row r="177" ht="15">
      <c r="H177" s="24"/>
    </row>
    <row r="178" spans="1:12" ht="15">
      <c r="A178" s="3">
        <v>37875</v>
      </c>
      <c r="B178" s="2">
        <v>20</v>
      </c>
      <c r="C178" s="2" t="s">
        <v>73</v>
      </c>
      <c r="D178" s="2" t="s">
        <v>1</v>
      </c>
      <c r="E178" s="2">
        <v>3683</v>
      </c>
      <c r="F178" s="2">
        <v>3716</v>
      </c>
      <c r="G178" s="2">
        <v>12000</v>
      </c>
      <c r="H178" s="24">
        <f>(F178-E178+1)*G178</f>
        <v>408000</v>
      </c>
      <c r="I178" s="4" t="s">
        <v>155</v>
      </c>
      <c r="J178" s="1" t="s">
        <v>15</v>
      </c>
      <c r="L178" s="1" t="s">
        <v>194</v>
      </c>
    </row>
    <row r="179" spans="8:12" ht="15">
      <c r="H179" s="24"/>
      <c r="L179" s="1" t="s">
        <v>195</v>
      </c>
    </row>
    <row r="180" spans="1:12" ht="15">
      <c r="A180" s="3">
        <v>37876</v>
      </c>
      <c r="B180" s="2">
        <v>10</v>
      </c>
      <c r="C180" s="2" t="s">
        <v>70</v>
      </c>
      <c r="D180" s="2" t="s">
        <v>4</v>
      </c>
      <c r="E180" s="2">
        <v>3719</v>
      </c>
      <c r="F180" s="2">
        <v>3734</v>
      </c>
      <c r="G180" s="2">
        <v>12000</v>
      </c>
      <c r="H180" s="24">
        <f>(F180-E180+1)*G180</f>
        <v>192000</v>
      </c>
      <c r="I180" s="4" t="s">
        <v>156</v>
      </c>
      <c r="J180" s="1" t="s">
        <v>6</v>
      </c>
      <c r="L180" s="1" t="s">
        <v>192</v>
      </c>
    </row>
    <row r="181" ht="15">
      <c r="H181" s="24"/>
    </row>
    <row r="182" spans="1:12" ht="15">
      <c r="A182" s="3">
        <v>37876</v>
      </c>
      <c r="B182" s="2">
        <v>20</v>
      </c>
      <c r="C182" s="2" t="s">
        <v>70</v>
      </c>
      <c r="D182" s="2" t="s">
        <v>4</v>
      </c>
      <c r="E182" s="2">
        <v>3736</v>
      </c>
      <c r="F182" s="2">
        <v>3751</v>
      </c>
      <c r="G182" s="2">
        <v>12000</v>
      </c>
      <c r="H182" s="24">
        <f>(F182-E182+1)*G182</f>
        <v>192000</v>
      </c>
      <c r="I182" s="4" t="s">
        <v>157</v>
      </c>
      <c r="J182" s="1" t="s">
        <v>6</v>
      </c>
      <c r="L182" s="1" t="s">
        <v>192</v>
      </c>
    </row>
    <row r="183" ht="15">
      <c r="H183" s="24"/>
    </row>
    <row r="184" spans="1:12" ht="15">
      <c r="A184" s="3">
        <v>37876</v>
      </c>
      <c r="B184" s="2">
        <v>40</v>
      </c>
      <c r="C184" s="2" t="s">
        <v>70</v>
      </c>
      <c r="D184" s="2" t="s">
        <v>4</v>
      </c>
      <c r="E184" s="2">
        <v>3753</v>
      </c>
      <c r="F184" s="2">
        <v>3768</v>
      </c>
      <c r="G184" s="2">
        <v>12000</v>
      </c>
      <c r="H184" s="24">
        <f>(F184-E184+1)*G184</f>
        <v>192000</v>
      </c>
      <c r="I184" s="4" t="s">
        <v>158</v>
      </c>
      <c r="J184" s="1" t="s">
        <v>6</v>
      </c>
      <c r="L184" s="1" t="s">
        <v>192</v>
      </c>
    </row>
    <row r="185" ht="15">
      <c r="H185" s="24"/>
    </row>
    <row r="186" spans="1:12" ht="15">
      <c r="A186" s="3">
        <v>37876</v>
      </c>
      <c r="B186" s="2">
        <v>20</v>
      </c>
      <c r="C186" s="2" t="s">
        <v>73</v>
      </c>
      <c r="D186" s="2" t="s">
        <v>4</v>
      </c>
      <c r="E186" s="2">
        <v>3770</v>
      </c>
      <c r="F186" s="2">
        <v>3803</v>
      </c>
      <c r="G186" s="2">
        <v>12000</v>
      </c>
      <c r="H186" s="24">
        <f>(F186-E186+1)*G186</f>
        <v>408000</v>
      </c>
      <c r="I186" s="4" t="s">
        <v>159</v>
      </c>
      <c r="J186" s="1" t="s">
        <v>6</v>
      </c>
      <c r="L186" s="1" t="s">
        <v>196</v>
      </c>
    </row>
    <row r="187" ht="15">
      <c r="H187" s="24"/>
    </row>
    <row r="188" spans="1:12" ht="15">
      <c r="A188" s="3">
        <v>37877</v>
      </c>
      <c r="B188" s="2">
        <v>40</v>
      </c>
      <c r="C188" s="2" t="s">
        <v>73</v>
      </c>
      <c r="D188" s="2" t="s">
        <v>4</v>
      </c>
      <c r="E188" s="2">
        <v>3812</v>
      </c>
      <c r="F188" s="2">
        <v>3827</v>
      </c>
      <c r="G188" s="2">
        <v>12000</v>
      </c>
      <c r="H188" s="24">
        <f>(F188-E188+1)*G188</f>
        <v>192000</v>
      </c>
      <c r="I188" s="4" t="s">
        <v>160</v>
      </c>
      <c r="J188" s="1" t="s">
        <v>6</v>
      </c>
      <c r="L188" s="1" t="s">
        <v>197</v>
      </c>
    </row>
    <row r="189" spans="8:12" ht="15">
      <c r="H189" s="24"/>
      <c r="L189" s="1" t="s">
        <v>198</v>
      </c>
    </row>
    <row r="190" spans="8:12" ht="15">
      <c r="H190" s="24"/>
      <c r="L190" s="1" t="s">
        <v>199</v>
      </c>
    </row>
    <row r="191" spans="1:12" ht="15">
      <c r="A191" s="3">
        <v>37877</v>
      </c>
      <c r="B191" s="2">
        <v>5</v>
      </c>
      <c r="C191" s="2" t="s">
        <v>70</v>
      </c>
      <c r="D191" s="2" t="s">
        <v>4</v>
      </c>
      <c r="E191" s="2">
        <v>3829</v>
      </c>
      <c r="F191" s="2">
        <v>3845</v>
      </c>
      <c r="G191" s="2">
        <v>12000</v>
      </c>
      <c r="H191" s="24">
        <f>(F191-E191+1)*G191</f>
        <v>204000</v>
      </c>
      <c r="I191" s="4" t="s">
        <v>162</v>
      </c>
      <c r="J191" s="1" t="s">
        <v>6</v>
      </c>
      <c r="L191" s="1" t="s">
        <v>163</v>
      </c>
    </row>
    <row r="192" spans="8:12" ht="15">
      <c r="H192" s="24"/>
      <c r="L192" s="1" t="s">
        <v>200</v>
      </c>
    </row>
    <row r="193" spans="1:12" ht="15">
      <c r="A193" s="3">
        <v>37877</v>
      </c>
      <c r="B193" s="2">
        <v>5</v>
      </c>
      <c r="C193" s="2" t="s">
        <v>70</v>
      </c>
      <c r="D193" s="2" t="s">
        <v>1</v>
      </c>
      <c r="E193" s="2">
        <v>3848</v>
      </c>
      <c r="F193" s="2">
        <v>3864</v>
      </c>
      <c r="G193" s="2">
        <v>12000</v>
      </c>
      <c r="H193" s="24">
        <f>(F193-E193+1)*G193</f>
        <v>204000</v>
      </c>
      <c r="I193" s="4" t="s">
        <v>164</v>
      </c>
      <c r="J193" s="1" t="s">
        <v>15</v>
      </c>
      <c r="L193" s="1" t="s">
        <v>163</v>
      </c>
    </row>
    <row r="194" spans="1:8" ht="15">
      <c r="A194" s="3"/>
      <c r="H194" s="24"/>
    </row>
    <row r="195" spans="1:12" ht="15">
      <c r="A195" s="3">
        <v>37877</v>
      </c>
      <c r="B195" s="2">
        <v>5</v>
      </c>
      <c r="C195" s="2" t="s">
        <v>3</v>
      </c>
      <c r="D195" s="2" t="s">
        <v>1</v>
      </c>
      <c r="E195" s="2">
        <v>3866</v>
      </c>
      <c r="F195" s="2">
        <v>3867</v>
      </c>
      <c r="G195" s="2">
        <v>12000</v>
      </c>
      <c r="H195" s="24">
        <f>(F195-E195+1)*G195</f>
        <v>24000</v>
      </c>
      <c r="I195" s="4" t="s">
        <v>165</v>
      </c>
      <c r="J195" s="1" t="s">
        <v>15</v>
      </c>
      <c r="L195" s="1" t="s">
        <v>163</v>
      </c>
    </row>
    <row r="196" spans="1:8" ht="15">
      <c r="A196" s="3"/>
      <c r="H196" s="24"/>
    </row>
    <row r="197" spans="1:12" ht="15">
      <c r="A197" s="3">
        <v>37877</v>
      </c>
      <c r="B197" s="2">
        <v>40</v>
      </c>
      <c r="C197" s="2" t="s">
        <v>73</v>
      </c>
      <c r="D197" s="2" t="s">
        <v>1</v>
      </c>
      <c r="E197" s="2">
        <v>3870</v>
      </c>
      <c r="F197" s="2">
        <v>3919</v>
      </c>
      <c r="G197" s="2">
        <v>12000</v>
      </c>
      <c r="H197" s="24">
        <f>(F197-E197+1)*G197</f>
        <v>600000</v>
      </c>
      <c r="I197" s="4" t="s">
        <v>166</v>
      </c>
      <c r="J197" s="1" t="s">
        <v>15</v>
      </c>
      <c r="L197" s="1" t="s">
        <v>201</v>
      </c>
    </row>
    <row r="198" spans="1:8" ht="15">
      <c r="A198" s="3"/>
      <c r="H198" s="24"/>
    </row>
    <row r="199" spans="1:12" ht="15">
      <c r="A199" s="3">
        <v>37878</v>
      </c>
      <c r="B199" s="2">
        <v>40</v>
      </c>
      <c r="C199" s="2" t="s">
        <v>73</v>
      </c>
      <c r="D199" s="2" t="s">
        <v>4</v>
      </c>
      <c r="E199" s="2">
        <v>3924</v>
      </c>
      <c r="F199" s="2">
        <v>3972</v>
      </c>
      <c r="G199" s="2">
        <v>12000</v>
      </c>
      <c r="H199" s="2">
        <f>(F199-E199+1)*G199</f>
        <v>588000</v>
      </c>
      <c r="I199" s="4" t="s">
        <v>167</v>
      </c>
      <c r="J199" s="1" t="s">
        <v>6</v>
      </c>
      <c r="L199" s="1" t="s">
        <v>201</v>
      </c>
    </row>
    <row r="200" ht="15">
      <c r="A200" s="3"/>
    </row>
    <row r="201" spans="1:12" ht="15">
      <c r="A201" s="3">
        <v>37878</v>
      </c>
      <c r="B201" s="2">
        <v>40</v>
      </c>
      <c r="C201" s="2" t="s">
        <v>73</v>
      </c>
      <c r="D201" s="2" t="s">
        <v>1</v>
      </c>
      <c r="E201" s="2">
        <v>3973</v>
      </c>
      <c r="F201" s="2">
        <v>3997</v>
      </c>
      <c r="G201" s="2">
        <v>12000</v>
      </c>
      <c r="H201" s="2">
        <f>(F201-E201+1)*G201</f>
        <v>300000</v>
      </c>
      <c r="I201" s="4" t="s">
        <v>168</v>
      </c>
      <c r="J201" s="1" t="s">
        <v>15</v>
      </c>
      <c r="L201" s="1" t="s">
        <v>201</v>
      </c>
    </row>
    <row r="202" ht="15">
      <c r="A202" s="3"/>
    </row>
    <row r="203" spans="1:12" ht="15">
      <c r="A203" s="3">
        <v>37879</v>
      </c>
      <c r="B203" s="2">
        <v>10</v>
      </c>
      <c r="C203" s="2" t="s">
        <v>73</v>
      </c>
      <c r="D203" s="2" t="s">
        <v>1</v>
      </c>
      <c r="E203" s="2">
        <v>4006</v>
      </c>
      <c r="F203" s="2">
        <v>4012</v>
      </c>
      <c r="G203" s="2">
        <v>12000</v>
      </c>
      <c r="H203" s="2">
        <f>(F203-E203+1)*G203</f>
        <v>84000</v>
      </c>
      <c r="I203" s="4" t="s">
        <v>169</v>
      </c>
      <c r="J203" s="1" t="s">
        <v>15</v>
      </c>
      <c r="L203" s="1" t="s">
        <v>203</v>
      </c>
    </row>
    <row r="204" spans="1:12" ht="15">
      <c r="A204" s="3"/>
      <c r="L204" s="1" t="s">
        <v>202</v>
      </c>
    </row>
    <row r="205" spans="1:12" ht="15">
      <c r="A205" s="3">
        <v>37879</v>
      </c>
      <c r="B205" s="2">
        <v>10</v>
      </c>
      <c r="C205" s="2" t="s">
        <v>73</v>
      </c>
      <c r="D205" s="2" t="s">
        <v>1</v>
      </c>
      <c r="E205" s="2">
        <v>4023</v>
      </c>
      <c r="F205" s="2">
        <v>4024</v>
      </c>
      <c r="G205" s="2">
        <v>21000</v>
      </c>
      <c r="H205" s="2">
        <f>(F205-E205+1)*G205</f>
        <v>42000</v>
      </c>
      <c r="I205" s="4" t="s">
        <v>204</v>
      </c>
      <c r="L205" s="1" t="s">
        <v>201</v>
      </c>
    </row>
    <row r="206" ht="15">
      <c r="A206" s="3"/>
    </row>
    <row r="207" spans="1:12" ht="15">
      <c r="A207" s="3">
        <v>37879</v>
      </c>
      <c r="B207" s="2">
        <v>10</v>
      </c>
      <c r="C207" s="2" t="s">
        <v>73</v>
      </c>
      <c r="D207" s="2" t="s">
        <v>1</v>
      </c>
      <c r="E207" s="2">
        <v>4059</v>
      </c>
      <c r="F207" s="2">
        <v>4106</v>
      </c>
      <c r="G207" s="2">
        <v>12000</v>
      </c>
      <c r="H207" s="2">
        <f>(F207-E207+1-2)*G207</f>
        <v>552000</v>
      </c>
      <c r="I207" s="4" t="s">
        <v>170</v>
      </c>
      <c r="J207" s="1" t="s">
        <v>15</v>
      </c>
      <c r="L207" s="1" t="s">
        <v>171</v>
      </c>
    </row>
    <row r="208" spans="1:12" ht="15">
      <c r="A208" s="3"/>
      <c r="L208" s="1" t="s">
        <v>205</v>
      </c>
    </row>
    <row r="209" spans="1:10" ht="15">
      <c r="A209" s="3">
        <v>37879</v>
      </c>
      <c r="B209" s="2">
        <v>10</v>
      </c>
      <c r="C209" s="2" t="s">
        <v>73</v>
      </c>
      <c r="D209" s="2" t="s">
        <v>4</v>
      </c>
      <c r="E209" s="2">
        <v>4112</v>
      </c>
      <c r="F209" s="2">
        <v>4145</v>
      </c>
      <c r="G209" s="2">
        <v>12000</v>
      </c>
      <c r="H209" s="2">
        <f>(F209-E209+1)*G209</f>
        <v>408000</v>
      </c>
      <c r="I209" s="4" t="s">
        <v>172</v>
      </c>
      <c r="J209" s="1" t="s">
        <v>6</v>
      </c>
    </row>
    <row r="210" ht="15">
      <c r="A210" s="3"/>
    </row>
    <row r="211" spans="1:10" ht="15">
      <c r="A211" s="3">
        <v>37880</v>
      </c>
      <c r="B211" s="2">
        <v>10</v>
      </c>
      <c r="C211" s="2" t="s">
        <v>73</v>
      </c>
      <c r="D211" s="2" t="s">
        <v>4</v>
      </c>
      <c r="E211" s="2">
        <v>4148</v>
      </c>
      <c r="F211" s="2">
        <v>4169</v>
      </c>
      <c r="G211" s="2">
        <v>12000</v>
      </c>
      <c r="H211" s="2">
        <f>(F211-E211+1)*G211</f>
        <v>264000</v>
      </c>
      <c r="I211" s="4" t="s">
        <v>173</v>
      </c>
      <c r="J211" s="1" t="s">
        <v>6</v>
      </c>
    </row>
    <row r="212" ht="15">
      <c r="A212" s="3"/>
    </row>
    <row r="213" spans="1:12" ht="15">
      <c r="A213" s="3">
        <v>37880</v>
      </c>
      <c r="B213" s="2">
        <v>10</v>
      </c>
      <c r="C213" s="2" t="s">
        <v>73</v>
      </c>
      <c r="D213" s="2" t="s">
        <v>4</v>
      </c>
      <c r="E213" s="2">
        <v>4184</v>
      </c>
      <c r="F213" s="2">
        <v>4207</v>
      </c>
      <c r="G213" s="2">
        <v>12000</v>
      </c>
      <c r="H213" s="2">
        <f>(F213-E213+1)*G213</f>
        <v>288000</v>
      </c>
      <c r="I213" s="4" t="s">
        <v>174</v>
      </c>
      <c r="J213" s="1" t="s">
        <v>6</v>
      </c>
      <c r="L213" s="1" t="s">
        <v>175</v>
      </c>
    </row>
    <row r="214" ht="15">
      <c r="A214" s="3"/>
    </row>
    <row r="215" spans="1:12" ht="15">
      <c r="A215" s="3">
        <v>37880</v>
      </c>
      <c r="B215" s="2">
        <v>10</v>
      </c>
      <c r="C215" s="2" t="s">
        <v>73</v>
      </c>
      <c r="D215" s="2" t="s">
        <v>1</v>
      </c>
      <c r="E215" s="2">
        <v>4212</v>
      </c>
      <c r="F215" s="2">
        <v>4245</v>
      </c>
      <c r="G215" s="2">
        <v>12000</v>
      </c>
      <c r="H215" s="2">
        <f>(F215-E215+1)*G215</f>
        <v>408000</v>
      </c>
      <c r="I215" s="4" t="s">
        <v>207</v>
      </c>
      <c r="J215" s="1" t="s">
        <v>15</v>
      </c>
      <c r="L215" s="1" t="s">
        <v>175</v>
      </c>
    </row>
    <row r="216" ht="15">
      <c r="A216" s="3"/>
    </row>
    <row r="217" spans="1:12" ht="15">
      <c r="A217" s="3">
        <v>37881</v>
      </c>
      <c r="B217" s="2">
        <v>20</v>
      </c>
      <c r="C217" s="2" t="s">
        <v>176</v>
      </c>
      <c r="D217" s="2" t="s">
        <v>1</v>
      </c>
      <c r="E217" s="2">
        <v>4272</v>
      </c>
      <c r="F217" s="2">
        <v>4315</v>
      </c>
      <c r="G217" s="2">
        <v>12000</v>
      </c>
      <c r="H217" s="2">
        <f>(F217-E217+1)*G217</f>
        <v>528000</v>
      </c>
      <c r="I217" s="4" t="s">
        <v>177</v>
      </c>
      <c r="J217" s="1" t="s">
        <v>15</v>
      </c>
      <c r="L217" s="1" t="s">
        <v>178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M11" sqref="M11"/>
    </sheetView>
  </sheetViews>
  <sheetFormatPr defaultColWidth="9.140625" defaultRowHeight="12.75"/>
  <cols>
    <col min="11" max="11" width="1.421875" style="0" customWidth="1"/>
  </cols>
  <sheetData>
    <row r="1" ht="12.75">
      <c r="A1" t="s">
        <v>181</v>
      </c>
    </row>
    <row r="3" spans="1:10" ht="15">
      <c r="A3" s="3">
        <v>37810</v>
      </c>
      <c r="B3" s="2">
        <v>200</v>
      </c>
      <c r="C3" s="2" t="s">
        <v>189</v>
      </c>
      <c r="D3" s="2" t="s">
        <v>1</v>
      </c>
      <c r="E3" s="2">
        <v>2890</v>
      </c>
      <c r="F3" s="2">
        <v>2906</v>
      </c>
      <c r="G3" s="2">
        <v>12000</v>
      </c>
      <c r="H3" s="2">
        <f>(F3-E3+1)*G3</f>
        <v>204000</v>
      </c>
      <c r="I3" s="4" t="s">
        <v>190</v>
      </c>
      <c r="J3" s="1" t="s">
        <v>15</v>
      </c>
    </row>
    <row r="4" spans="1:10" ht="15">
      <c r="A4" s="3"/>
      <c r="B4" s="2"/>
      <c r="C4" s="2"/>
      <c r="D4" s="2"/>
      <c r="E4" s="2"/>
      <c r="F4" s="2"/>
      <c r="G4" s="2"/>
      <c r="H4" s="2"/>
      <c r="I4" s="4"/>
      <c r="J4" s="1"/>
    </row>
    <row r="5" spans="1:12" s="12" customFormat="1" ht="15">
      <c r="A5" s="23">
        <v>37875</v>
      </c>
      <c r="B5" s="24">
        <v>40</v>
      </c>
      <c r="C5" s="24" t="s">
        <v>73</v>
      </c>
      <c r="D5" s="24" t="s">
        <v>1</v>
      </c>
      <c r="E5" s="24">
        <v>3593</v>
      </c>
      <c r="F5" s="24">
        <v>3606</v>
      </c>
      <c r="G5" s="24">
        <v>12000</v>
      </c>
      <c r="H5" s="24">
        <f>(F5-E5+1)*G5</f>
        <v>168000</v>
      </c>
      <c r="I5" s="25" t="s">
        <v>148</v>
      </c>
      <c r="J5" s="12" t="s">
        <v>15</v>
      </c>
      <c r="L5" s="41" t="s">
        <v>149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B19">
      <selection activeCell="B52" sqref="B52"/>
    </sheetView>
  </sheetViews>
  <sheetFormatPr defaultColWidth="9.140625" defaultRowHeight="12.75"/>
  <cols>
    <col min="1" max="12" width="9.140625" style="1" customWidth="1"/>
    <col min="13" max="13" width="9.140625" style="4" customWidth="1"/>
    <col min="14" max="16384" width="9.140625" style="1" customWidth="1"/>
  </cols>
  <sheetData>
    <row r="1" ht="15">
      <c r="M1" s="4" t="s">
        <v>210</v>
      </c>
    </row>
    <row r="2" ht="15">
      <c r="M2" s="4" t="s">
        <v>211</v>
      </c>
    </row>
    <row r="4" spans="1:13" ht="15">
      <c r="A4" s="43">
        <v>37797</v>
      </c>
      <c r="B4" s="1" t="s">
        <v>212</v>
      </c>
      <c r="M4" s="4" t="s">
        <v>37</v>
      </c>
    </row>
    <row r="5" spans="1:2" ht="15">
      <c r="A5" s="43">
        <v>37798</v>
      </c>
      <c r="B5" s="1" t="s">
        <v>213</v>
      </c>
    </row>
    <row r="6" spans="1:13" ht="15">
      <c r="A6" s="43">
        <v>37799</v>
      </c>
      <c r="B6" s="1" t="s">
        <v>214</v>
      </c>
      <c r="M6" s="4" t="s">
        <v>38</v>
      </c>
    </row>
    <row r="7" ht="15">
      <c r="B7" s="1" t="s">
        <v>215</v>
      </c>
    </row>
    <row r="8" ht="15">
      <c r="B8" s="1" t="s">
        <v>216</v>
      </c>
    </row>
    <row r="9" ht="15">
      <c r="B9" s="1" t="s">
        <v>217</v>
      </c>
    </row>
    <row r="10" spans="1:13" ht="15">
      <c r="A10" s="43">
        <v>37800</v>
      </c>
      <c r="B10" s="1" t="s">
        <v>218</v>
      </c>
      <c r="M10" s="4" t="s">
        <v>39</v>
      </c>
    </row>
    <row r="11" ht="15">
      <c r="B11" s="1" t="s">
        <v>219</v>
      </c>
    </row>
    <row r="12" ht="15">
      <c r="B12" s="1" t="s">
        <v>220</v>
      </c>
    </row>
    <row r="13" ht="15">
      <c r="B13" s="1" t="s">
        <v>221</v>
      </c>
    </row>
    <row r="14" ht="15">
      <c r="B14" s="1" t="s">
        <v>222</v>
      </c>
    </row>
    <row r="15" ht="15">
      <c r="B15" s="1" t="s">
        <v>223</v>
      </c>
    </row>
    <row r="16" spans="1:13" ht="15">
      <c r="A16" s="43">
        <v>37800</v>
      </c>
      <c r="B16" s="1" t="s">
        <v>224</v>
      </c>
      <c r="M16" s="4" t="s">
        <v>39</v>
      </c>
    </row>
    <row r="17" ht="15">
      <c r="B17" s="1" t="s">
        <v>225</v>
      </c>
    </row>
    <row r="18" ht="15">
      <c r="B18" s="1" t="s">
        <v>226</v>
      </c>
    </row>
    <row r="19" spans="1:13" ht="15">
      <c r="A19" s="43">
        <v>37802</v>
      </c>
      <c r="B19" s="1" t="s">
        <v>227</v>
      </c>
      <c r="M19" s="4" t="s">
        <v>57</v>
      </c>
    </row>
    <row r="20" ht="15">
      <c r="B20" s="1" t="s">
        <v>228</v>
      </c>
    </row>
    <row r="21" ht="15">
      <c r="B21" s="1" t="s">
        <v>229</v>
      </c>
    </row>
    <row r="22" ht="15">
      <c r="B22" s="1" t="s">
        <v>230</v>
      </c>
    </row>
    <row r="23" spans="1:13" ht="15">
      <c r="A23" s="43">
        <v>37804</v>
      </c>
      <c r="B23" s="1" t="s">
        <v>231</v>
      </c>
      <c r="M23" s="4" t="s">
        <v>66</v>
      </c>
    </row>
    <row r="24" ht="15">
      <c r="B24" s="1" t="s">
        <v>232</v>
      </c>
    </row>
    <row r="25" ht="15">
      <c r="B25" s="1" t="s">
        <v>233</v>
      </c>
    </row>
    <row r="26" ht="15">
      <c r="B26" s="1" t="s">
        <v>234</v>
      </c>
    </row>
    <row r="27" ht="15">
      <c r="B27" s="1" t="s">
        <v>235</v>
      </c>
    </row>
    <row r="28" spans="1:2" ht="15">
      <c r="A28" s="43">
        <v>37805</v>
      </c>
      <c r="B28" s="1" t="s">
        <v>236</v>
      </c>
    </row>
    <row r="29" ht="15">
      <c r="B29" s="1" t="s">
        <v>237</v>
      </c>
    </row>
    <row r="30" ht="15">
      <c r="B30" s="1" t="s">
        <v>238</v>
      </c>
    </row>
    <row r="31" spans="1:2" ht="15">
      <c r="A31" s="43">
        <v>37806</v>
      </c>
      <c r="B31" s="1" t="s">
        <v>239</v>
      </c>
    </row>
    <row r="32" ht="15">
      <c r="B32" s="1" t="s">
        <v>240</v>
      </c>
    </row>
    <row r="33" ht="15">
      <c r="B33" s="1" t="s">
        <v>241</v>
      </c>
    </row>
    <row r="34" ht="15">
      <c r="B34" s="1" t="s">
        <v>242</v>
      </c>
    </row>
    <row r="35" ht="15">
      <c r="B35" s="1" t="s">
        <v>243</v>
      </c>
    </row>
    <row r="36" spans="1:2" ht="15">
      <c r="A36" s="43">
        <v>37808</v>
      </c>
      <c r="B36" s="1" t="s">
        <v>244</v>
      </c>
    </row>
    <row r="37" ht="15">
      <c r="B37" s="1" t="s">
        <v>245</v>
      </c>
    </row>
    <row r="38" ht="15">
      <c r="B38" s="1" t="s">
        <v>246</v>
      </c>
    </row>
    <row r="39" spans="1:2" ht="15">
      <c r="A39" s="43">
        <v>37809</v>
      </c>
      <c r="B39" s="1" t="s">
        <v>247</v>
      </c>
    </row>
    <row r="40" ht="15">
      <c r="B40" s="1" t="s">
        <v>248</v>
      </c>
    </row>
    <row r="41" ht="15">
      <c r="B41" s="1" t="s">
        <v>249</v>
      </c>
    </row>
    <row r="42" ht="15">
      <c r="B42" s="1" t="s">
        <v>250</v>
      </c>
    </row>
    <row r="43" spans="1:2" ht="15">
      <c r="A43" s="43">
        <v>37810</v>
      </c>
      <c r="B43" s="1" t="s">
        <v>251</v>
      </c>
    </row>
    <row r="44" ht="15">
      <c r="B44" s="1" t="s">
        <v>252</v>
      </c>
    </row>
    <row r="45" spans="1:2" ht="15">
      <c r="A45" s="43">
        <v>37811</v>
      </c>
      <c r="B45" s="1" t="s">
        <v>253</v>
      </c>
    </row>
    <row r="46" ht="15">
      <c r="B46" s="1" t="s">
        <v>254</v>
      </c>
    </row>
    <row r="47" ht="15">
      <c r="B47" s="1" t="s">
        <v>255</v>
      </c>
    </row>
    <row r="48" ht="15">
      <c r="B48" s="1" t="s">
        <v>256</v>
      </c>
    </row>
    <row r="49" spans="1:2" ht="15">
      <c r="A49" s="43">
        <v>37813</v>
      </c>
      <c r="B49" s="1" t="s">
        <v>257</v>
      </c>
    </row>
    <row r="50" ht="15">
      <c r="B50" s="1" t="s">
        <v>258</v>
      </c>
    </row>
    <row r="51" ht="15">
      <c r="B51" s="1" t="s">
        <v>259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H13" sqref="H13"/>
    </sheetView>
  </sheetViews>
  <sheetFormatPr defaultColWidth="9.140625" defaultRowHeight="12.75"/>
  <cols>
    <col min="1" max="16384" width="9.140625" style="2" customWidth="1"/>
  </cols>
  <sheetData>
    <row r="1" ht="15">
      <c r="A1" s="6" t="s">
        <v>64</v>
      </c>
    </row>
    <row r="3" ht="15">
      <c r="A3" s="2" t="s">
        <v>62</v>
      </c>
    </row>
    <row r="4" spans="1:10" ht="15">
      <c r="A4" s="2" t="s">
        <v>9</v>
      </c>
      <c r="B4" s="2">
        <v>10</v>
      </c>
      <c r="C4" s="2">
        <v>20</v>
      </c>
      <c r="D4" s="2">
        <v>40</v>
      </c>
      <c r="E4" s="2">
        <v>60</v>
      </c>
      <c r="F4" s="2">
        <v>80</v>
      </c>
      <c r="G4" s="2">
        <v>100</v>
      </c>
      <c r="H4" s="2">
        <v>120</v>
      </c>
      <c r="I4" s="2">
        <v>150</v>
      </c>
      <c r="J4" s="2">
        <v>200</v>
      </c>
    </row>
    <row r="6" ht="15">
      <c r="A6" s="2" t="s">
        <v>10</v>
      </c>
    </row>
    <row r="7" spans="1:10" ht="15">
      <c r="A7" s="2">
        <v>1</v>
      </c>
      <c r="B7" s="13"/>
      <c r="C7" s="14"/>
      <c r="D7" s="14"/>
      <c r="E7" s="14"/>
      <c r="F7" s="14"/>
      <c r="G7" s="14"/>
      <c r="H7" s="14"/>
      <c r="I7" s="15"/>
      <c r="J7" s="16">
        <f>Chronological!H17+Chronological!H30+Chronological!H126</f>
        <v>660000</v>
      </c>
    </row>
    <row r="8" spans="1:10" ht="15">
      <c r="A8" s="2">
        <v>2</v>
      </c>
      <c r="B8" s="17"/>
      <c r="C8" s="18"/>
      <c r="D8" s="18"/>
      <c r="E8" s="18"/>
      <c r="F8" s="18"/>
      <c r="G8" s="18"/>
      <c r="H8" s="18"/>
      <c r="I8" s="19"/>
      <c r="J8" s="16">
        <f>Chronological!H23+Chronological!H24+Chronological!H33+Chronological!H34+Chronological!H128</f>
        <v>636000</v>
      </c>
    </row>
    <row r="9" spans="1:10" ht="15">
      <c r="A9" s="2">
        <v>3</v>
      </c>
      <c r="B9" s="20"/>
      <c r="C9" s="21"/>
      <c r="D9" s="21"/>
      <c r="E9" s="21"/>
      <c r="F9" s="21"/>
      <c r="G9" s="21"/>
      <c r="H9" s="21"/>
      <c r="I9" s="22"/>
      <c r="J9" s="16">
        <f>Chronological!H26+Chronological!H130</f>
        <v>624000</v>
      </c>
    </row>
    <row r="10" spans="1:10" ht="15">
      <c r="A10" s="2" t="s">
        <v>4</v>
      </c>
      <c r="B10" s="16">
        <f>Chronological!H209+Chronological!H211+Chronological!H213</f>
        <v>960000</v>
      </c>
      <c r="C10" s="16">
        <f>Chronological!H186</f>
        <v>408000</v>
      </c>
      <c r="D10" s="16">
        <f>Chronological!H188+Chronological!H199</f>
        <v>780000</v>
      </c>
      <c r="E10" s="8">
        <f>Chronological!H100+Chronological!H101+Chronological!H140</f>
        <v>816000</v>
      </c>
      <c r="F10" s="16">
        <f>Chronological!H97+Chronological!H98</f>
        <v>660000</v>
      </c>
      <c r="G10" s="16">
        <f>Chronological!H90</f>
        <v>444000</v>
      </c>
      <c r="H10" s="16">
        <f>Chronological!H74+Chronological!H75+Chronological!H118</f>
        <v>612000</v>
      </c>
      <c r="I10" s="16">
        <f>Chronological!H43+Chronological!H45+Chronological!H116</f>
        <v>629000</v>
      </c>
      <c r="J10" s="16">
        <f>Chronological!H36+Chronological!H37+Chronological!H114</f>
        <v>648000</v>
      </c>
    </row>
    <row r="11" spans="1:10" ht="15">
      <c r="A11" s="2" t="s">
        <v>1</v>
      </c>
      <c r="B11" s="16">
        <f>Chronological!H203+Chronological!H205+Chronological!H207+Chronological!H209</f>
        <v>1086000</v>
      </c>
      <c r="C11" s="16">
        <f>Chronological!H178</f>
        <v>408000</v>
      </c>
      <c r="D11" s="16">
        <f>Chronological!H197+Chronological!H201</f>
        <v>900000</v>
      </c>
      <c r="E11" s="16">
        <f>Chronological!H137+Chronological!H138</f>
        <v>408000</v>
      </c>
      <c r="F11" s="16">
        <f>Chronological!H82+Chronological!H108</f>
        <v>816000</v>
      </c>
      <c r="G11" s="16">
        <f>Chronological!H87</f>
        <v>414000</v>
      </c>
      <c r="H11" s="16">
        <f>Chronological!H77+Chronological!H120</f>
        <v>612000</v>
      </c>
      <c r="I11" s="16">
        <f>Chronological!H60+Chronological!H61+Chronological!H122</f>
        <v>612000</v>
      </c>
      <c r="J11" s="16">
        <f>Chronological!H6+Chronological!H55+Chronological!H56</f>
        <v>672000</v>
      </c>
    </row>
    <row r="15" ht="15">
      <c r="A15" s="2" t="s">
        <v>63</v>
      </c>
    </row>
    <row r="16" spans="1:12" ht="15">
      <c r="A16" s="2" t="s">
        <v>9</v>
      </c>
      <c r="B16" s="2">
        <v>10</v>
      </c>
      <c r="C16" s="2">
        <v>20</v>
      </c>
      <c r="D16" s="2">
        <v>40</v>
      </c>
      <c r="E16" s="2">
        <v>60</v>
      </c>
      <c r="F16" s="2">
        <v>80</v>
      </c>
      <c r="G16" s="2">
        <v>100</v>
      </c>
      <c r="H16" s="2">
        <v>120</v>
      </c>
      <c r="I16" s="2">
        <v>150</v>
      </c>
      <c r="J16" s="2">
        <v>200</v>
      </c>
      <c r="L16" s="2" t="s">
        <v>180</v>
      </c>
    </row>
    <row r="18" ht="15">
      <c r="A18" s="2" t="s">
        <v>10</v>
      </c>
    </row>
    <row r="19" spans="1:10" ht="15">
      <c r="A19" s="2">
        <v>1</v>
      </c>
      <c r="B19" s="13"/>
      <c r="C19" s="14"/>
      <c r="D19" s="14"/>
      <c r="E19" s="14"/>
      <c r="F19" s="14"/>
      <c r="G19" s="14"/>
      <c r="H19" s="14"/>
      <c r="I19" s="15"/>
      <c r="J19" s="16">
        <f>Chronological!H65</f>
        <v>204000</v>
      </c>
    </row>
    <row r="20" spans="1:10" ht="15">
      <c r="A20" s="2">
        <v>2</v>
      </c>
      <c r="B20" s="17"/>
      <c r="C20" s="18"/>
      <c r="D20" s="18"/>
      <c r="E20" s="18"/>
      <c r="F20" s="18"/>
      <c r="G20" s="18"/>
      <c r="H20" s="18"/>
      <c r="I20" s="19"/>
      <c r="J20" s="16">
        <f>Chronological!H67</f>
        <v>204000</v>
      </c>
    </row>
    <row r="21" spans="1:10" ht="15">
      <c r="A21" s="2">
        <v>3</v>
      </c>
      <c r="B21" s="20"/>
      <c r="C21" s="21"/>
      <c r="D21" s="21"/>
      <c r="E21" s="21"/>
      <c r="F21" s="21"/>
      <c r="G21" s="21"/>
      <c r="H21" s="21"/>
      <c r="I21" s="22"/>
      <c r="J21" s="16">
        <f>Chronological!H69+Chronological!H110</f>
        <v>238320</v>
      </c>
    </row>
    <row r="22" spans="1:12" ht="15">
      <c r="A22" s="2" t="s">
        <v>4</v>
      </c>
      <c r="B22" s="16">
        <f>Chronological!H180</f>
        <v>192000</v>
      </c>
      <c r="C22" s="16">
        <f>Chronological!H182</f>
        <v>192000</v>
      </c>
      <c r="D22" s="16">
        <f>Chronological!H106+Chronological!H184</f>
        <v>300000</v>
      </c>
      <c r="E22" s="16">
        <f>Chronological!H104+Chronological!H143</f>
        <v>252000</v>
      </c>
      <c r="F22" s="16">
        <f>Chronological!H95</f>
        <v>228000</v>
      </c>
      <c r="G22" s="16">
        <f>Chronological!H92</f>
        <v>216000</v>
      </c>
      <c r="H22" s="26">
        <f>Chronological!H72</f>
        <v>216000</v>
      </c>
      <c r="I22" s="16">
        <f>Chronological!H47</f>
        <v>204000</v>
      </c>
      <c r="J22" s="16">
        <f>Chronological!H112</f>
        <v>228000</v>
      </c>
      <c r="L22" s="16">
        <f>Chronological!H191</f>
        <v>204000</v>
      </c>
    </row>
    <row r="23" spans="1:12" ht="15">
      <c r="A23" s="2" t="s">
        <v>1</v>
      </c>
      <c r="B23" s="16">
        <f>Chronological!H170+Chronological!H172</f>
        <v>396000</v>
      </c>
      <c r="C23" s="16">
        <f>Chronological!H164+Chronological!H174+Chronological!H176</f>
        <v>504000</v>
      </c>
      <c r="D23" s="16">
        <f>Chronological!H166</f>
        <v>216000</v>
      </c>
      <c r="E23" s="16">
        <f>Chronological!H134</f>
        <v>204000</v>
      </c>
      <c r="F23" s="16">
        <f>Chronological!H80</f>
        <v>216000</v>
      </c>
      <c r="G23" s="16">
        <f>Chronological!H85</f>
        <v>216000</v>
      </c>
      <c r="H23" s="16"/>
      <c r="I23" s="16">
        <f>Chronological!H63</f>
        <v>204000</v>
      </c>
      <c r="J23" s="16">
        <f>Chronological!H58+Chronological!H124+Chronological!H132</f>
        <v>432000</v>
      </c>
      <c r="L23" s="28">
        <f>Chronological!H193+Chronological!H195</f>
        <v>228000</v>
      </c>
    </row>
    <row r="25" ht="15">
      <c r="B25" s="27" t="s">
        <v>79</v>
      </c>
    </row>
    <row r="26" spans="2:10" ht="15">
      <c r="B26" s="27" t="s">
        <v>102</v>
      </c>
      <c r="J26"/>
    </row>
    <row r="27" spans="2:10" ht="15">
      <c r="B27" s="6"/>
      <c r="J27"/>
    </row>
    <row r="28" ht="15">
      <c r="J28"/>
    </row>
    <row r="29" spans="2:10" ht="15">
      <c r="B29" s="6"/>
      <c r="J29"/>
    </row>
    <row r="30" spans="2:10" ht="15">
      <c r="B30" s="6"/>
      <c r="J30"/>
    </row>
    <row r="31" spans="1:10" ht="15">
      <c r="A31" s="2" t="s">
        <v>182</v>
      </c>
      <c r="B31" s="6"/>
      <c r="J31"/>
    </row>
    <row r="32" spans="2:10" ht="15">
      <c r="B32" s="6"/>
      <c r="J32"/>
    </row>
    <row r="33" spans="2:10" ht="15">
      <c r="B33" s="6"/>
      <c r="J33"/>
    </row>
    <row r="34" ht="15">
      <c r="J3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2" sqref="A2"/>
    </sheetView>
  </sheetViews>
  <sheetFormatPr defaultColWidth="9.140625" defaultRowHeight="12.75"/>
  <cols>
    <col min="8" max="8" width="9.140625" style="2" customWidth="1"/>
  </cols>
  <sheetData>
    <row r="1" ht="15">
      <c r="A1" t="s">
        <v>187</v>
      </c>
    </row>
    <row r="3" spans="1:12" s="1" customFormat="1" ht="15">
      <c r="A3" s="3">
        <v>37875</v>
      </c>
      <c r="B3" s="2">
        <v>10</v>
      </c>
      <c r="C3" s="2" t="s">
        <v>3</v>
      </c>
      <c r="D3" s="2" t="s">
        <v>1</v>
      </c>
      <c r="E3" s="2">
        <v>3608</v>
      </c>
      <c r="F3" s="2">
        <v>3623</v>
      </c>
      <c r="G3" s="2">
        <v>12000</v>
      </c>
      <c r="H3" s="24">
        <f>(F3-E3+1)*G3</f>
        <v>192000</v>
      </c>
      <c r="I3" s="4" t="s">
        <v>150</v>
      </c>
      <c r="J3" s="1" t="s">
        <v>15</v>
      </c>
      <c r="L3" s="1" t="s">
        <v>151</v>
      </c>
    </row>
    <row r="4" spans="1:10" s="1" customFormat="1" ht="15">
      <c r="A4" s="3">
        <v>37875</v>
      </c>
      <c r="B4" s="2">
        <v>10</v>
      </c>
      <c r="C4" s="2" t="s">
        <v>70</v>
      </c>
      <c r="D4" s="2" t="s">
        <v>1</v>
      </c>
      <c r="E4" s="2">
        <v>3624</v>
      </c>
      <c r="F4" s="2">
        <v>3640</v>
      </c>
      <c r="G4" s="2">
        <v>12000</v>
      </c>
      <c r="H4" s="24">
        <f>(F4-E4+1)*G4</f>
        <v>204000</v>
      </c>
      <c r="I4" s="4" t="s">
        <v>152</v>
      </c>
      <c r="J4" s="1" t="s">
        <v>15</v>
      </c>
    </row>
    <row r="5" spans="1:9" s="1" customFormat="1" ht="16.5">
      <c r="A5" s="3"/>
      <c r="B5" s="2"/>
      <c r="C5" s="2"/>
      <c r="D5" s="2"/>
      <c r="E5" s="2"/>
      <c r="F5" s="2"/>
      <c r="G5" s="2"/>
      <c r="H5" s="38">
        <f>H3+H4</f>
        <v>396000</v>
      </c>
      <c r="I5" s="4"/>
    </row>
    <row r="6" spans="1:9" s="1" customFormat="1" ht="15">
      <c r="A6" s="3"/>
      <c r="B6" s="2"/>
      <c r="C6" s="2"/>
      <c r="D6" s="2"/>
      <c r="E6" s="2"/>
      <c r="F6" s="2"/>
      <c r="G6" s="2"/>
      <c r="H6" s="24"/>
      <c r="I6" s="4"/>
    </row>
    <row r="7" spans="1:12" s="1" customFormat="1" ht="15">
      <c r="A7" s="3">
        <v>37875</v>
      </c>
      <c r="B7" s="2">
        <v>20</v>
      </c>
      <c r="C7" s="2" t="s">
        <v>70</v>
      </c>
      <c r="D7" s="2" t="s">
        <v>1</v>
      </c>
      <c r="E7" s="2">
        <v>3568</v>
      </c>
      <c r="F7" s="2">
        <v>3572</v>
      </c>
      <c r="G7" s="2">
        <v>12000</v>
      </c>
      <c r="H7" s="24">
        <f>(F7-E7+1)*G7</f>
        <v>60000</v>
      </c>
      <c r="I7" s="4" t="s">
        <v>143</v>
      </c>
      <c r="J7" s="1" t="s">
        <v>15</v>
      </c>
      <c r="L7" s="1" t="s">
        <v>145</v>
      </c>
    </row>
    <row r="8" spans="1:10" s="1" customFormat="1" ht="15">
      <c r="A8" s="3">
        <v>37875</v>
      </c>
      <c r="B8" s="2">
        <v>20</v>
      </c>
      <c r="C8" s="2" t="s">
        <v>70</v>
      </c>
      <c r="D8" s="2" t="s">
        <v>1</v>
      </c>
      <c r="E8" s="2">
        <v>3641</v>
      </c>
      <c r="F8" s="2">
        <v>3658</v>
      </c>
      <c r="G8" s="2">
        <v>12000</v>
      </c>
      <c r="H8" s="24">
        <f>(F8-E8+1)*G8</f>
        <v>216000</v>
      </c>
      <c r="I8" s="4" t="s">
        <v>153</v>
      </c>
      <c r="J8" s="1" t="s">
        <v>15</v>
      </c>
    </row>
    <row r="9" spans="1:12" s="1" customFormat="1" ht="15">
      <c r="A9" s="3">
        <v>37875</v>
      </c>
      <c r="B9" s="2">
        <v>20</v>
      </c>
      <c r="C9" s="2" t="s">
        <v>3</v>
      </c>
      <c r="D9" s="2" t="s">
        <v>1</v>
      </c>
      <c r="E9" s="2">
        <v>3662</v>
      </c>
      <c r="F9" s="2">
        <v>3680</v>
      </c>
      <c r="G9" s="2">
        <v>12000</v>
      </c>
      <c r="H9" s="24">
        <f>(F9-E9+1)*G9</f>
        <v>228000</v>
      </c>
      <c r="I9" s="4" t="s">
        <v>154</v>
      </c>
      <c r="J9" s="1" t="s">
        <v>15</v>
      </c>
      <c r="L9" s="1" t="s">
        <v>151</v>
      </c>
    </row>
    <row r="10" ht="16.5">
      <c r="H10" s="31">
        <f>H7+H8+H9</f>
        <v>504000</v>
      </c>
    </row>
    <row r="12" spans="1:12" s="1" customFormat="1" ht="15">
      <c r="A12" s="3">
        <v>37875</v>
      </c>
      <c r="B12" s="2">
        <v>40</v>
      </c>
      <c r="C12" s="2" t="s">
        <v>70</v>
      </c>
      <c r="D12" s="2" t="s">
        <v>1</v>
      </c>
      <c r="E12" s="2">
        <v>3574</v>
      </c>
      <c r="F12" s="2">
        <v>3591</v>
      </c>
      <c r="G12" s="2">
        <v>12000</v>
      </c>
      <c r="H12" s="24">
        <f>(F12-E12+1)*G12</f>
        <v>216000</v>
      </c>
      <c r="I12" s="4" t="s">
        <v>144</v>
      </c>
      <c r="J12" s="1" t="s">
        <v>15</v>
      </c>
      <c r="L12" s="1" t="s">
        <v>145</v>
      </c>
    </row>
    <row r="13" ht="16.5">
      <c r="H13" s="31">
        <f>H12</f>
        <v>216000</v>
      </c>
    </row>
    <row r="15" spans="1:12" s="1" customFormat="1" ht="15">
      <c r="A15" s="3">
        <v>37813</v>
      </c>
      <c r="B15" s="2">
        <v>60</v>
      </c>
      <c r="C15" s="2" t="s">
        <v>3</v>
      </c>
      <c r="D15" s="2" t="s">
        <v>1</v>
      </c>
      <c r="E15" s="2">
        <v>3242</v>
      </c>
      <c r="F15" s="2">
        <v>3258</v>
      </c>
      <c r="G15" s="2">
        <v>12000</v>
      </c>
      <c r="H15" s="2">
        <f>(F15-E15+1)*G15</f>
        <v>204000</v>
      </c>
      <c r="I15" s="4" t="s">
        <v>119</v>
      </c>
      <c r="J15" s="1" t="s">
        <v>15</v>
      </c>
      <c r="L15" s="1" t="s">
        <v>118</v>
      </c>
    </row>
    <row r="16" ht="16.5">
      <c r="H16" s="31">
        <f>H15</f>
        <v>204000</v>
      </c>
    </row>
    <row r="18" spans="1:12" s="1" customFormat="1" ht="15">
      <c r="A18" s="3">
        <v>37806</v>
      </c>
      <c r="B18" s="2">
        <v>80</v>
      </c>
      <c r="C18" s="2" t="s">
        <v>70</v>
      </c>
      <c r="D18" s="2" t="s">
        <v>1</v>
      </c>
      <c r="E18" s="2">
        <v>2543</v>
      </c>
      <c r="F18" s="2">
        <v>2560</v>
      </c>
      <c r="G18" s="2">
        <v>12000</v>
      </c>
      <c r="H18" s="2">
        <f>(F18-E18+1)*G18</f>
        <v>216000</v>
      </c>
      <c r="I18" s="4" t="s">
        <v>80</v>
      </c>
      <c r="J18" s="1" t="s">
        <v>15</v>
      </c>
      <c r="L18" s="1" t="s">
        <v>87</v>
      </c>
    </row>
    <row r="19" ht="12.75">
      <c r="H19" s="39">
        <f>H18</f>
        <v>216000</v>
      </c>
    </row>
    <row r="21" spans="1:12" s="1" customFormat="1" ht="15">
      <c r="A21" s="3">
        <v>37807</v>
      </c>
      <c r="B21" s="2">
        <v>100</v>
      </c>
      <c r="C21" s="2" t="s">
        <v>70</v>
      </c>
      <c r="D21" s="2" t="s">
        <v>1</v>
      </c>
      <c r="E21" s="2">
        <v>2595</v>
      </c>
      <c r="F21" s="2">
        <v>2612</v>
      </c>
      <c r="G21" s="2">
        <v>12000</v>
      </c>
      <c r="H21" s="2">
        <f>(F21-E21+1)*G21</f>
        <v>216000</v>
      </c>
      <c r="I21" s="4" t="s">
        <v>82</v>
      </c>
      <c r="J21" s="1" t="s">
        <v>15</v>
      </c>
      <c r="L21" s="1" t="s">
        <v>87</v>
      </c>
    </row>
    <row r="22" ht="16.5">
      <c r="H22" s="31">
        <f>H21</f>
        <v>216000</v>
      </c>
    </row>
    <row r="24" spans="1:12" s="1" customFormat="1" ht="15">
      <c r="A24" s="3">
        <v>37803</v>
      </c>
      <c r="B24" s="2">
        <v>150</v>
      </c>
      <c r="C24" s="2" t="s">
        <v>3</v>
      </c>
      <c r="D24" s="2" t="s">
        <v>1</v>
      </c>
      <c r="E24" s="2">
        <v>2385</v>
      </c>
      <c r="F24" s="2">
        <v>2401</v>
      </c>
      <c r="G24" s="2">
        <v>12000</v>
      </c>
      <c r="H24" s="2">
        <f>(F24-E24+1)*G24</f>
        <v>204000</v>
      </c>
      <c r="I24" s="4" t="s">
        <v>65</v>
      </c>
      <c r="J24" s="1" t="s">
        <v>15</v>
      </c>
      <c r="L24" s="1" t="s">
        <v>60</v>
      </c>
    </row>
    <row r="25" ht="16.5">
      <c r="H25" s="31">
        <f>H24</f>
        <v>204000</v>
      </c>
    </row>
    <row r="27" spans="1:12" s="1" customFormat="1" ht="15">
      <c r="A27" s="3">
        <v>37802</v>
      </c>
      <c r="B27" s="2">
        <v>200</v>
      </c>
      <c r="C27" s="2" t="s">
        <v>3</v>
      </c>
      <c r="D27" s="2" t="s">
        <v>1</v>
      </c>
      <c r="E27" s="2">
        <v>2324</v>
      </c>
      <c r="F27" s="2">
        <v>2340</v>
      </c>
      <c r="G27" s="2">
        <v>12000</v>
      </c>
      <c r="H27" s="2">
        <f>(F27-E27+1)*G27</f>
        <v>204000</v>
      </c>
      <c r="I27" s="4" t="s">
        <v>59</v>
      </c>
      <c r="J27" s="1" t="s">
        <v>15</v>
      </c>
      <c r="L27" s="1" t="s">
        <v>60</v>
      </c>
    </row>
    <row r="28" spans="1:12" s="1" customFormat="1" ht="15">
      <c r="A28" s="3">
        <v>37812</v>
      </c>
      <c r="B28" s="2">
        <v>200</v>
      </c>
      <c r="C28" s="2" t="s">
        <v>3</v>
      </c>
      <c r="D28" s="2" t="s">
        <v>1</v>
      </c>
      <c r="E28" s="2">
        <v>3128</v>
      </c>
      <c r="F28" s="2">
        <v>3136</v>
      </c>
      <c r="G28" s="2">
        <v>12000</v>
      </c>
      <c r="H28" s="2">
        <f>(F28-E28+1)*G28</f>
        <v>108000</v>
      </c>
      <c r="I28" s="4" t="s">
        <v>114</v>
      </c>
      <c r="J28" s="1" t="s">
        <v>15</v>
      </c>
      <c r="L28" s="1" t="s">
        <v>115</v>
      </c>
    </row>
    <row r="29" spans="1:12" s="1" customFormat="1" ht="15">
      <c r="A29" s="3">
        <v>37813</v>
      </c>
      <c r="B29" s="2">
        <v>200</v>
      </c>
      <c r="C29" s="2" t="s">
        <v>3</v>
      </c>
      <c r="D29" s="2" t="s">
        <v>1</v>
      </c>
      <c r="E29" s="2">
        <v>3224</v>
      </c>
      <c r="F29" s="2">
        <v>3233</v>
      </c>
      <c r="G29" s="2">
        <v>12000</v>
      </c>
      <c r="H29" s="2">
        <f>(F29-E29+1)*G29</f>
        <v>120000</v>
      </c>
      <c r="I29" s="4" t="s">
        <v>127</v>
      </c>
      <c r="J29" s="1" t="s">
        <v>15</v>
      </c>
      <c r="L29" s="1" t="s">
        <v>117</v>
      </c>
    </row>
    <row r="30" ht="16.5">
      <c r="H30" s="31">
        <f>H27+H28+H29</f>
        <v>432000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2" sqref="A2"/>
    </sheetView>
  </sheetViews>
  <sheetFormatPr defaultColWidth="9.140625" defaultRowHeight="12.75"/>
  <cols>
    <col min="8" max="8" width="9.140625" style="2" customWidth="1"/>
  </cols>
  <sheetData>
    <row r="1" ht="15">
      <c r="A1" t="s">
        <v>188</v>
      </c>
    </row>
    <row r="4" spans="1:12" s="1" customFormat="1" ht="15">
      <c r="A4" s="3">
        <v>37877</v>
      </c>
      <c r="B4" s="2">
        <v>5</v>
      </c>
      <c r="C4" s="2" t="s">
        <v>70</v>
      </c>
      <c r="D4" s="2" t="s">
        <v>4</v>
      </c>
      <c r="E4" s="2">
        <v>3829</v>
      </c>
      <c r="F4" s="2">
        <v>3845</v>
      </c>
      <c r="G4" s="2">
        <v>12000</v>
      </c>
      <c r="H4" s="24">
        <f>(F4-E4+1)*G4</f>
        <v>204000</v>
      </c>
      <c r="I4" s="4" t="s">
        <v>162</v>
      </c>
      <c r="J4" s="1" t="s">
        <v>6</v>
      </c>
      <c r="L4" s="1" t="s">
        <v>163</v>
      </c>
    </row>
    <row r="5" spans="1:9" s="1" customFormat="1" ht="16.5">
      <c r="A5" s="3"/>
      <c r="B5" s="2"/>
      <c r="C5" s="2"/>
      <c r="D5" s="2"/>
      <c r="E5" s="2"/>
      <c r="F5" s="2"/>
      <c r="G5" s="2"/>
      <c r="H5" s="38">
        <f>H4</f>
        <v>204000</v>
      </c>
      <c r="I5" s="4"/>
    </row>
    <row r="6" spans="1:9" s="1" customFormat="1" ht="15">
      <c r="A6" s="3"/>
      <c r="B6" s="2"/>
      <c r="C6" s="2"/>
      <c r="D6" s="2"/>
      <c r="E6" s="2"/>
      <c r="F6" s="2"/>
      <c r="G6" s="2"/>
      <c r="H6" s="24"/>
      <c r="I6" s="4"/>
    </row>
    <row r="7" spans="1:10" s="1" customFormat="1" ht="15">
      <c r="A7" s="3">
        <v>37876</v>
      </c>
      <c r="B7" s="2">
        <v>10</v>
      </c>
      <c r="C7" s="2" t="s">
        <v>70</v>
      </c>
      <c r="D7" s="2" t="s">
        <v>4</v>
      </c>
      <c r="E7" s="2">
        <v>3719</v>
      </c>
      <c r="F7" s="2">
        <v>3734</v>
      </c>
      <c r="G7" s="2">
        <v>12000</v>
      </c>
      <c r="H7" s="24">
        <f>(F7-E7+1)*G7</f>
        <v>192000</v>
      </c>
      <c r="I7" s="4" t="s">
        <v>156</v>
      </c>
      <c r="J7" s="1" t="s">
        <v>6</v>
      </c>
    </row>
    <row r="8" ht="16.5">
      <c r="H8" s="31">
        <f>H7</f>
        <v>192000</v>
      </c>
    </row>
    <row r="9" ht="16.5">
      <c r="H9" s="31"/>
    </row>
    <row r="10" spans="1:10" s="1" customFormat="1" ht="15">
      <c r="A10" s="3">
        <v>37876</v>
      </c>
      <c r="B10" s="2">
        <v>20</v>
      </c>
      <c r="C10" s="2" t="s">
        <v>70</v>
      </c>
      <c r="D10" s="2" t="s">
        <v>4</v>
      </c>
      <c r="E10" s="2">
        <v>3736</v>
      </c>
      <c r="F10" s="2">
        <v>3751</v>
      </c>
      <c r="G10" s="2">
        <v>12000</v>
      </c>
      <c r="H10" s="24">
        <f>(F10-E10+1)*G10</f>
        <v>192000</v>
      </c>
      <c r="I10" s="4" t="s">
        <v>157</v>
      </c>
      <c r="J10" s="1" t="s">
        <v>6</v>
      </c>
    </row>
    <row r="11" ht="16.5">
      <c r="H11" s="31">
        <f>H10</f>
        <v>192000</v>
      </c>
    </row>
    <row r="13" spans="1:12" s="1" customFormat="1" ht="15">
      <c r="A13" s="3">
        <v>37809</v>
      </c>
      <c r="B13" s="2">
        <v>40</v>
      </c>
      <c r="C13" s="2" t="s">
        <v>70</v>
      </c>
      <c r="D13" s="2" t="s">
        <v>4</v>
      </c>
      <c r="E13" s="2">
        <v>2845</v>
      </c>
      <c r="F13" s="2">
        <v>2853</v>
      </c>
      <c r="G13" s="2">
        <v>12000</v>
      </c>
      <c r="H13" s="2">
        <f>(F13-E13+1)*G13</f>
        <v>108000</v>
      </c>
      <c r="I13" s="4" t="s">
        <v>106</v>
      </c>
      <c r="J13" s="1" t="s">
        <v>99</v>
      </c>
      <c r="L13" s="1" t="s">
        <v>98</v>
      </c>
    </row>
    <row r="14" spans="1:10" s="1" customFormat="1" ht="15">
      <c r="A14" s="3">
        <v>37876</v>
      </c>
      <c r="B14" s="2">
        <v>40</v>
      </c>
      <c r="C14" s="2" t="s">
        <v>70</v>
      </c>
      <c r="D14" s="2" t="s">
        <v>4</v>
      </c>
      <c r="E14" s="2">
        <v>3753</v>
      </c>
      <c r="F14" s="2">
        <v>3768</v>
      </c>
      <c r="G14" s="2">
        <v>12000</v>
      </c>
      <c r="H14" s="24">
        <f>(F14-E14+1)*G14</f>
        <v>192000</v>
      </c>
      <c r="I14" s="4" t="s">
        <v>158</v>
      </c>
      <c r="J14" s="1" t="s">
        <v>6</v>
      </c>
    </row>
    <row r="15" ht="16.5">
      <c r="H15" s="31">
        <f>H13+H14</f>
        <v>300000</v>
      </c>
    </row>
    <row r="17" spans="1:12" s="1" customFormat="1" ht="15">
      <c r="A17" s="3">
        <v>37809</v>
      </c>
      <c r="B17" s="2">
        <v>60</v>
      </c>
      <c r="C17" s="2" t="s">
        <v>70</v>
      </c>
      <c r="D17" s="2" t="s">
        <v>4</v>
      </c>
      <c r="E17" s="2">
        <v>2828</v>
      </c>
      <c r="F17" s="2">
        <v>2836</v>
      </c>
      <c r="G17" s="2">
        <v>12000</v>
      </c>
      <c r="H17" s="2">
        <f>(F17-E17+1)*G17</f>
        <v>108000</v>
      </c>
      <c r="I17" s="4" t="s">
        <v>107</v>
      </c>
      <c r="J17" s="1" t="s">
        <v>69</v>
      </c>
      <c r="L17" s="1" t="s">
        <v>97</v>
      </c>
    </row>
    <row r="18" spans="1:12" s="1" customFormat="1" ht="15">
      <c r="A18" s="3">
        <v>37814</v>
      </c>
      <c r="B18" s="2">
        <v>60</v>
      </c>
      <c r="C18" s="2" t="s">
        <v>3</v>
      </c>
      <c r="D18" s="2" t="s">
        <v>4</v>
      </c>
      <c r="E18" s="2">
        <v>3328</v>
      </c>
      <c r="F18" s="2">
        <v>3339</v>
      </c>
      <c r="G18" s="2">
        <v>12000</v>
      </c>
      <c r="H18" s="2">
        <f>(F18-E18+1)*G18</f>
        <v>144000</v>
      </c>
      <c r="I18" s="4" t="s">
        <v>124</v>
      </c>
      <c r="L18" s="1" t="s">
        <v>118</v>
      </c>
    </row>
    <row r="19" ht="16.5">
      <c r="H19" s="31">
        <f>H17+H18</f>
        <v>252000</v>
      </c>
    </row>
    <row r="21" spans="1:12" s="1" customFormat="1" ht="15">
      <c r="A21" s="3">
        <v>37808</v>
      </c>
      <c r="B21" s="2">
        <v>80</v>
      </c>
      <c r="C21" s="2" t="s">
        <v>70</v>
      </c>
      <c r="D21" s="2" t="s">
        <v>4</v>
      </c>
      <c r="E21" s="2">
        <v>2705</v>
      </c>
      <c r="F21" s="2">
        <v>2723</v>
      </c>
      <c r="G21" s="2">
        <v>12000</v>
      </c>
      <c r="H21" s="2">
        <f>(F21-E21+1)*G21</f>
        <v>228000</v>
      </c>
      <c r="I21" s="4" t="s">
        <v>93</v>
      </c>
      <c r="J21" s="1" t="s">
        <v>69</v>
      </c>
      <c r="L21" s="1" t="s">
        <v>94</v>
      </c>
    </row>
    <row r="22" ht="16.5">
      <c r="H22" s="31">
        <f>H21</f>
        <v>228000</v>
      </c>
    </row>
    <row r="24" spans="1:12" s="1" customFormat="1" ht="15">
      <c r="A24" s="3">
        <v>37808</v>
      </c>
      <c r="B24" s="2">
        <v>100</v>
      </c>
      <c r="C24" s="2" t="s">
        <v>70</v>
      </c>
      <c r="D24" s="2" t="s">
        <v>4</v>
      </c>
      <c r="E24" s="2">
        <v>2687</v>
      </c>
      <c r="F24" s="2">
        <v>2704</v>
      </c>
      <c r="G24" s="2">
        <v>12000</v>
      </c>
      <c r="H24" s="2">
        <f>(F24-E24+1)*G24</f>
        <v>216000</v>
      </c>
      <c r="I24" s="4" t="s">
        <v>90</v>
      </c>
      <c r="J24" s="1" t="s">
        <v>69</v>
      </c>
      <c r="L24" s="1" t="s">
        <v>91</v>
      </c>
    </row>
    <row r="25" ht="16.5">
      <c r="H25" s="31">
        <f>H24</f>
        <v>216000</v>
      </c>
    </row>
    <row r="26" ht="16.5">
      <c r="H26" s="31"/>
    </row>
    <row r="27" spans="1:12" s="1" customFormat="1" ht="15">
      <c r="A27" s="3">
        <v>37805</v>
      </c>
      <c r="B27" s="2">
        <v>120</v>
      </c>
      <c r="C27" s="2" t="s">
        <v>70</v>
      </c>
      <c r="D27" s="2" t="s">
        <v>4</v>
      </c>
      <c r="E27" s="2">
        <v>2442</v>
      </c>
      <c r="F27" s="2">
        <v>2459</v>
      </c>
      <c r="G27" s="2">
        <v>12000</v>
      </c>
      <c r="H27" s="2">
        <f>(F27-E27+1)*G27</f>
        <v>216000</v>
      </c>
      <c r="I27" s="4" t="s">
        <v>71</v>
      </c>
      <c r="J27" s="1" t="s">
        <v>69</v>
      </c>
      <c r="L27" s="40" t="s">
        <v>72</v>
      </c>
    </row>
    <row r="28" ht="16.5">
      <c r="H28" s="31">
        <f>H27</f>
        <v>216000</v>
      </c>
    </row>
    <row r="30" spans="1:12" s="12" customFormat="1" ht="15">
      <c r="A30" s="23">
        <v>37801</v>
      </c>
      <c r="B30" s="24">
        <v>150</v>
      </c>
      <c r="C30" s="24" t="s">
        <v>3</v>
      </c>
      <c r="D30" s="24" t="s">
        <v>4</v>
      </c>
      <c r="E30" s="24">
        <v>2180</v>
      </c>
      <c r="F30" s="24">
        <v>2196</v>
      </c>
      <c r="G30" s="24">
        <v>12000</v>
      </c>
      <c r="H30" s="24">
        <f>(F30-E30+1)*G30</f>
        <v>204000</v>
      </c>
      <c r="I30" s="25" t="s">
        <v>55</v>
      </c>
      <c r="J30" s="12" t="s">
        <v>6</v>
      </c>
      <c r="L30" s="12" t="s">
        <v>21</v>
      </c>
    </row>
    <row r="31" ht="16.5">
      <c r="H31" s="31">
        <f>H30</f>
        <v>204000</v>
      </c>
    </row>
    <row r="33" spans="1:10" s="1" customFormat="1" ht="15">
      <c r="A33" s="3">
        <v>37811</v>
      </c>
      <c r="B33" s="2">
        <v>200</v>
      </c>
      <c r="C33" s="2" t="s">
        <v>3</v>
      </c>
      <c r="D33" s="2" t="s">
        <v>4</v>
      </c>
      <c r="E33" s="2">
        <v>2967</v>
      </c>
      <c r="F33" s="2">
        <v>2985</v>
      </c>
      <c r="G33" s="2">
        <v>12000</v>
      </c>
      <c r="H33" s="2">
        <f>(F33-E33+1)*G33</f>
        <v>228000</v>
      </c>
      <c r="I33" s="4" t="s">
        <v>104</v>
      </c>
      <c r="J33" s="1" t="s">
        <v>69</v>
      </c>
    </row>
    <row r="34" ht="16.5">
      <c r="H34" s="31">
        <f>H33</f>
        <v>228000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"/>
    </sheetView>
  </sheetViews>
  <sheetFormatPr defaultColWidth="9.140625" defaultRowHeight="12.75"/>
  <cols>
    <col min="8" max="8" width="9.140625" style="2" customWidth="1"/>
  </cols>
  <sheetData>
    <row r="1" ht="15">
      <c r="A1" t="s">
        <v>183</v>
      </c>
    </row>
    <row r="4" spans="1:12" s="1" customFormat="1" ht="15">
      <c r="A4" s="3">
        <v>37804</v>
      </c>
      <c r="B4" s="2">
        <v>200</v>
      </c>
      <c r="C4" s="2" t="s">
        <v>3</v>
      </c>
      <c r="D4" s="2">
        <v>1</v>
      </c>
      <c r="E4" s="2">
        <v>2402</v>
      </c>
      <c r="F4" s="2">
        <v>2418</v>
      </c>
      <c r="G4" s="2">
        <v>12000</v>
      </c>
      <c r="H4" s="2">
        <f>(F4-E4+1)*G4</f>
        <v>204000</v>
      </c>
      <c r="I4" s="4" t="s">
        <v>66</v>
      </c>
      <c r="J4" s="1" t="s">
        <v>14</v>
      </c>
      <c r="L4" s="1" t="s">
        <v>60</v>
      </c>
    </row>
    <row r="5" ht="16.5">
      <c r="H5" s="31">
        <f>H4</f>
        <v>204000</v>
      </c>
    </row>
    <row r="6" ht="16.5">
      <c r="H6" s="31"/>
    </row>
    <row r="7" spans="1:12" s="1" customFormat="1" ht="15">
      <c r="A7" s="3">
        <v>37804</v>
      </c>
      <c r="B7" s="2">
        <v>200</v>
      </c>
      <c r="C7" s="2" t="s">
        <v>3</v>
      </c>
      <c r="D7" s="2">
        <v>2</v>
      </c>
      <c r="E7" s="2">
        <v>2419</v>
      </c>
      <c r="F7" s="2">
        <v>2435</v>
      </c>
      <c r="G7" s="2">
        <v>12000</v>
      </c>
      <c r="H7" s="2">
        <f>(F7-E7+1)*G7</f>
        <v>204000</v>
      </c>
      <c r="I7" s="4" t="s">
        <v>67</v>
      </c>
      <c r="J7" s="1" t="s">
        <v>15</v>
      </c>
      <c r="L7" s="1" t="s">
        <v>60</v>
      </c>
    </row>
    <row r="8" ht="16.5">
      <c r="H8" s="31">
        <f>H7</f>
        <v>204000</v>
      </c>
    </row>
    <row r="10" spans="1:12" s="1" customFormat="1" ht="15">
      <c r="A10" s="3">
        <v>37804</v>
      </c>
      <c r="B10" s="2">
        <v>200</v>
      </c>
      <c r="C10" s="2" t="s">
        <v>3</v>
      </c>
      <c r="D10" s="2">
        <v>3</v>
      </c>
      <c r="E10" s="2">
        <v>2436</v>
      </c>
      <c r="F10" s="2">
        <v>2437</v>
      </c>
      <c r="G10" s="2"/>
      <c r="H10" s="2">
        <v>22320</v>
      </c>
      <c r="I10" s="4" t="s">
        <v>67</v>
      </c>
      <c r="J10" s="1" t="s">
        <v>15</v>
      </c>
      <c r="L10" s="1" t="s">
        <v>60</v>
      </c>
    </row>
    <row r="11" spans="1:10" s="1" customFormat="1" ht="15">
      <c r="A11" s="3">
        <v>37811</v>
      </c>
      <c r="B11" s="2">
        <v>200</v>
      </c>
      <c r="C11" s="2" t="s">
        <v>3</v>
      </c>
      <c r="D11" s="2">
        <v>3</v>
      </c>
      <c r="E11" s="2">
        <v>2948</v>
      </c>
      <c r="F11" s="2">
        <v>2965</v>
      </c>
      <c r="G11" s="2">
        <v>12000</v>
      </c>
      <c r="H11" s="2">
        <f>(F11-E11+1)*G11</f>
        <v>216000</v>
      </c>
      <c r="I11" s="4" t="s">
        <v>104</v>
      </c>
      <c r="J11" s="1" t="s">
        <v>15</v>
      </c>
    </row>
    <row r="12" ht="16.5">
      <c r="H12" s="31">
        <f>H10+H11</f>
        <v>238320</v>
      </c>
    </row>
    <row r="13" ht="16.5">
      <c r="H13" s="31"/>
    </row>
    <row r="14" spans="1:10" s="1" customFormat="1" ht="15">
      <c r="A14" s="3">
        <v>37811</v>
      </c>
      <c r="B14" s="2">
        <v>200</v>
      </c>
      <c r="C14" s="2" t="s">
        <v>3</v>
      </c>
      <c r="D14" s="2" t="s">
        <v>4</v>
      </c>
      <c r="E14" s="2">
        <v>2967</v>
      </c>
      <c r="F14" s="2">
        <v>2985</v>
      </c>
      <c r="G14" s="2">
        <v>12000</v>
      </c>
      <c r="H14" s="2">
        <f>(F14-E14+1)*G14</f>
        <v>228000</v>
      </c>
      <c r="I14" s="4" t="s">
        <v>104</v>
      </c>
      <c r="J14" s="1" t="s">
        <v>69</v>
      </c>
    </row>
    <row r="15" ht="16.5">
      <c r="H15" s="31">
        <f>H14</f>
        <v>228000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H9" sqref="H9"/>
    </sheetView>
  </sheetViews>
  <sheetFormatPr defaultColWidth="9.140625" defaultRowHeight="12.75"/>
  <cols>
    <col min="8" max="8" width="9.140625" style="2" customWidth="1"/>
  </cols>
  <sheetData>
    <row r="1" spans="1:11" ht="15">
      <c r="A1" t="s">
        <v>185</v>
      </c>
      <c r="K1" s="30"/>
    </row>
    <row r="4" spans="1:12" s="1" customFormat="1" ht="15">
      <c r="A4" s="3">
        <v>37879</v>
      </c>
      <c r="B4" s="2">
        <v>10</v>
      </c>
      <c r="C4" s="2" t="s">
        <v>73</v>
      </c>
      <c r="D4" s="2" t="s">
        <v>1</v>
      </c>
      <c r="E4" s="2">
        <v>4006</v>
      </c>
      <c r="F4" s="2">
        <v>4012</v>
      </c>
      <c r="G4" s="2">
        <v>12000</v>
      </c>
      <c r="H4" s="2">
        <f>(F4-E4+1)*G4</f>
        <v>84000</v>
      </c>
      <c r="I4" s="4" t="s">
        <v>169</v>
      </c>
      <c r="J4" s="1" t="s">
        <v>15</v>
      </c>
      <c r="L4" s="1" t="s">
        <v>203</v>
      </c>
    </row>
    <row r="5" spans="1:12" s="1" customFormat="1" ht="15">
      <c r="A5" s="3">
        <v>37879</v>
      </c>
      <c r="B5" s="2">
        <v>10</v>
      </c>
      <c r="C5" s="2" t="s">
        <v>73</v>
      </c>
      <c r="D5" s="2" t="s">
        <v>1</v>
      </c>
      <c r="E5" s="2">
        <v>4023</v>
      </c>
      <c r="F5" s="2">
        <v>4024</v>
      </c>
      <c r="G5" s="2">
        <v>21000</v>
      </c>
      <c r="H5" s="2">
        <f>(F5-E5+1)*G5</f>
        <v>42000</v>
      </c>
      <c r="I5" s="4" t="s">
        <v>204</v>
      </c>
      <c r="L5" s="1" t="s">
        <v>201</v>
      </c>
    </row>
    <row r="6" spans="1:15" s="1" customFormat="1" ht="15">
      <c r="A6" s="32">
        <v>37879</v>
      </c>
      <c r="B6" s="33">
        <v>10</v>
      </c>
      <c r="C6" s="33" t="s">
        <v>73</v>
      </c>
      <c r="D6" s="33" t="s">
        <v>1</v>
      </c>
      <c r="E6" s="33">
        <v>4059</v>
      </c>
      <c r="F6" s="33">
        <v>4106</v>
      </c>
      <c r="G6" s="33">
        <v>12000</v>
      </c>
      <c r="H6" s="33">
        <f>(F6-E6+1-2)*G6</f>
        <v>552000</v>
      </c>
      <c r="I6" s="34" t="s">
        <v>170</v>
      </c>
      <c r="J6" s="35" t="s">
        <v>15</v>
      </c>
      <c r="K6" s="35"/>
      <c r="L6" s="35" t="s">
        <v>206</v>
      </c>
      <c r="M6" s="35"/>
      <c r="N6" s="35"/>
      <c r="O6" s="36"/>
    </row>
    <row r="7" spans="1:12" s="1" customFormat="1" ht="15">
      <c r="A7" s="3">
        <v>37880</v>
      </c>
      <c r="B7" s="2">
        <v>10</v>
      </c>
      <c r="C7" s="2" t="s">
        <v>73</v>
      </c>
      <c r="D7" s="2" t="s">
        <v>1</v>
      </c>
      <c r="E7" s="2">
        <v>4212</v>
      </c>
      <c r="F7" s="2">
        <v>4245</v>
      </c>
      <c r="G7" s="2">
        <v>12000</v>
      </c>
      <c r="H7" s="2">
        <f>(F7-E7+1)*G7</f>
        <v>408000</v>
      </c>
      <c r="I7" s="4" t="s">
        <v>207</v>
      </c>
      <c r="J7" s="1" t="s">
        <v>15</v>
      </c>
      <c r="L7" s="1" t="s">
        <v>175</v>
      </c>
    </row>
    <row r="8" ht="16.5">
      <c r="H8" s="37">
        <f>SUM(H4:H7)</f>
        <v>1086000</v>
      </c>
    </row>
    <row r="10" spans="1:10" s="1" customFormat="1" ht="15">
      <c r="A10" s="3">
        <v>37875</v>
      </c>
      <c r="B10" s="2">
        <v>20</v>
      </c>
      <c r="C10" s="2" t="s">
        <v>73</v>
      </c>
      <c r="D10" s="2" t="s">
        <v>1</v>
      </c>
      <c r="E10" s="2">
        <v>3683</v>
      </c>
      <c r="F10" s="2">
        <v>3716</v>
      </c>
      <c r="G10" s="2">
        <v>12000</v>
      </c>
      <c r="H10" s="24">
        <f>(F10-E10+1)*G10</f>
        <v>408000</v>
      </c>
      <c r="I10" s="4" t="s">
        <v>155</v>
      </c>
      <c r="J10" s="1" t="s">
        <v>15</v>
      </c>
    </row>
    <row r="11" ht="16.5">
      <c r="H11" s="31">
        <f>H10</f>
        <v>408000</v>
      </c>
    </row>
    <row r="13" spans="1:10" s="1" customFormat="1" ht="15">
      <c r="A13" s="3">
        <v>37877</v>
      </c>
      <c r="B13" s="2">
        <v>40</v>
      </c>
      <c r="C13" s="2" t="s">
        <v>73</v>
      </c>
      <c r="D13" s="2" t="s">
        <v>1</v>
      </c>
      <c r="E13" s="2">
        <v>3870</v>
      </c>
      <c r="F13" s="2">
        <v>3919</v>
      </c>
      <c r="G13" s="2">
        <v>12000</v>
      </c>
      <c r="H13" s="24">
        <f>(F13-E13+1)*G13</f>
        <v>600000</v>
      </c>
      <c r="I13" s="4" t="s">
        <v>166</v>
      </c>
      <c r="J13" s="1" t="s">
        <v>15</v>
      </c>
    </row>
    <row r="14" spans="1:10" s="1" customFormat="1" ht="15">
      <c r="A14" s="3">
        <v>37878</v>
      </c>
      <c r="B14" s="2">
        <v>40</v>
      </c>
      <c r="C14" s="2" t="s">
        <v>73</v>
      </c>
      <c r="D14" s="2" t="s">
        <v>1</v>
      </c>
      <c r="E14" s="2">
        <v>3973</v>
      </c>
      <c r="F14" s="2">
        <v>3997</v>
      </c>
      <c r="G14" s="2">
        <v>12000</v>
      </c>
      <c r="H14" s="2">
        <f>(F14-E14+1)*G14</f>
        <v>300000</v>
      </c>
      <c r="I14" s="4" t="s">
        <v>168</v>
      </c>
      <c r="J14" s="1" t="s">
        <v>15</v>
      </c>
    </row>
    <row r="15" ht="16.5">
      <c r="H15" s="31">
        <f>SUM(H13:H14)</f>
        <v>900000</v>
      </c>
    </row>
    <row r="16" ht="16.5">
      <c r="H16" s="31"/>
    </row>
    <row r="17" spans="1:12" s="1" customFormat="1" ht="15">
      <c r="A17" s="3">
        <v>37813</v>
      </c>
      <c r="B17" s="2">
        <v>60</v>
      </c>
      <c r="C17" s="2" t="s">
        <v>0</v>
      </c>
      <c r="D17" s="2" t="s">
        <v>1</v>
      </c>
      <c r="E17" s="2">
        <v>3259</v>
      </c>
      <c r="F17" s="2">
        <v>3285</v>
      </c>
      <c r="G17" s="2">
        <v>12000</v>
      </c>
      <c r="H17" s="2">
        <f>(F17-E17+1)*G17</f>
        <v>324000</v>
      </c>
      <c r="I17" s="4" t="s">
        <v>121</v>
      </c>
      <c r="J17" s="1" t="s">
        <v>15</v>
      </c>
      <c r="L17" s="1" t="s">
        <v>122</v>
      </c>
    </row>
    <row r="18" spans="1:12" s="1" customFormat="1" ht="15">
      <c r="A18" s="3">
        <v>37813</v>
      </c>
      <c r="B18" s="2">
        <v>60</v>
      </c>
      <c r="C18" s="2" t="s">
        <v>0</v>
      </c>
      <c r="D18" s="2" t="s">
        <v>1</v>
      </c>
      <c r="E18" s="2">
        <v>3286</v>
      </c>
      <c r="F18" s="2">
        <v>3292</v>
      </c>
      <c r="G18" s="2">
        <v>12000</v>
      </c>
      <c r="H18" s="2">
        <f>(F18-E18+1)*G18</f>
        <v>84000</v>
      </c>
      <c r="I18" s="4" t="s">
        <v>121</v>
      </c>
      <c r="L18" s="1" t="s">
        <v>123</v>
      </c>
    </row>
    <row r="19" ht="16.5">
      <c r="H19" s="31">
        <f>SUM(H17:H18)</f>
        <v>408000</v>
      </c>
    </row>
    <row r="20" ht="16.5">
      <c r="H20" s="31"/>
    </row>
    <row r="21" spans="1:12" s="1" customFormat="1" ht="15">
      <c r="A21" s="3">
        <v>37807</v>
      </c>
      <c r="B21" s="2">
        <v>80</v>
      </c>
      <c r="C21" s="2" t="s">
        <v>73</v>
      </c>
      <c r="D21" s="2" t="s">
        <v>1</v>
      </c>
      <c r="E21" s="2">
        <v>2561</v>
      </c>
      <c r="F21" s="2">
        <v>2594</v>
      </c>
      <c r="G21" s="2">
        <v>12000</v>
      </c>
      <c r="H21" s="2">
        <f>(F21-E21+1)*G21</f>
        <v>408000</v>
      </c>
      <c r="I21" s="4" t="s">
        <v>81</v>
      </c>
      <c r="J21" s="1" t="s">
        <v>15</v>
      </c>
      <c r="L21" s="1" t="s">
        <v>85</v>
      </c>
    </row>
    <row r="22" spans="1:12" s="1" customFormat="1" ht="15">
      <c r="A22" s="3">
        <v>37810</v>
      </c>
      <c r="B22" s="2">
        <v>80</v>
      </c>
      <c r="C22" s="2" t="s">
        <v>73</v>
      </c>
      <c r="D22" s="2" t="s">
        <v>1</v>
      </c>
      <c r="E22" s="2">
        <v>2856</v>
      </c>
      <c r="F22" s="2">
        <v>2889</v>
      </c>
      <c r="G22" s="2">
        <v>12000</v>
      </c>
      <c r="H22" s="2">
        <f>(F22-E22+1)*G22</f>
        <v>408000</v>
      </c>
      <c r="I22" s="4" t="s">
        <v>105</v>
      </c>
      <c r="J22" s="1" t="s">
        <v>15</v>
      </c>
      <c r="L22" s="1" t="s">
        <v>100</v>
      </c>
    </row>
    <row r="23" ht="16.5">
      <c r="H23" s="31">
        <f>SUM(H21:H22)</f>
        <v>816000</v>
      </c>
    </row>
    <row r="25" spans="1:12" s="1" customFormat="1" ht="15">
      <c r="A25" s="3">
        <v>37808</v>
      </c>
      <c r="B25" s="2">
        <v>100</v>
      </c>
      <c r="C25" s="2" t="s">
        <v>73</v>
      </c>
      <c r="D25" s="2" t="s">
        <v>1</v>
      </c>
      <c r="E25" s="2">
        <v>2613</v>
      </c>
      <c r="F25" s="2">
        <v>2648</v>
      </c>
      <c r="G25" s="2">
        <v>12000</v>
      </c>
      <c r="H25" s="2">
        <v>414000</v>
      </c>
      <c r="I25" s="4" t="s">
        <v>83</v>
      </c>
      <c r="J25" s="1" t="s">
        <v>15</v>
      </c>
      <c r="L25" s="1" t="s">
        <v>84</v>
      </c>
    </row>
    <row r="26" spans="1:8" ht="16.5">
      <c r="A26" s="29"/>
      <c r="H26" s="31">
        <f>H25</f>
        <v>414000</v>
      </c>
    </row>
    <row r="27" ht="15">
      <c r="A27" s="29"/>
    </row>
    <row r="28" spans="1:12" s="1" customFormat="1" ht="15">
      <c r="A28" s="3">
        <v>37806</v>
      </c>
      <c r="B28" s="2">
        <v>120</v>
      </c>
      <c r="C28" s="2" t="s">
        <v>73</v>
      </c>
      <c r="D28" s="2" t="s">
        <v>1</v>
      </c>
      <c r="E28" s="2">
        <v>2505</v>
      </c>
      <c r="F28" s="2">
        <v>2538</v>
      </c>
      <c r="G28" s="2">
        <v>12000</v>
      </c>
      <c r="H28" s="2">
        <f>(F28-E28+1)*G28</f>
        <v>408000</v>
      </c>
      <c r="I28" s="4" t="s">
        <v>75</v>
      </c>
      <c r="J28" s="1" t="s">
        <v>15</v>
      </c>
      <c r="L28" s="1" t="s">
        <v>76</v>
      </c>
    </row>
    <row r="29" spans="1:12" s="1" customFormat="1" ht="15">
      <c r="A29" s="3">
        <v>37812</v>
      </c>
      <c r="B29" s="2">
        <v>120</v>
      </c>
      <c r="C29" s="2" t="s">
        <v>0</v>
      </c>
      <c r="D29" s="2" t="s">
        <v>1</v>
      </c>
      <c r="E29" s="2">
        <v>3094</v>
      </c>
      <c r="F29" s="2">
        <v>3110</v>
      </c>
      <c r="G29" s="2">
        <v>12000</v>
      </c>
      <c r="H29" s="2">
        <f>(F29-E29+1)*G29</f>
        <v>204000</v>
      </c>
      <c r="I29" s="4" t="s">
        <v>113</v>
      </c>
      <c r="J29" s="1" t="s">
        <v>15</v>
      </c>
      <c r="L29" s="1" t="s">
        <v>112</v>
      </c>
    </row>
    <row r="30" ht="16.5">
      <c r="H30" s="31">
        <f>SUM(H28:H29)</f>
        <v>612000</v>
      </c>
    </row>
    <row r="32" spans="1:12" s="1" customFormat="1" ht="15">
      <c r="A32" s="3">
        <v>37802</v>
      </c>
      <c r="B32" s="2">
        <v>150</v>
      </c>
      <c r="C32" s="2" t="s">
        <v>0</v>
      </c>
      <c r="D32" s="2" t="s">
        <v>1</v>
      </c>
      <c r="E32" s="2">
        <v>2344</v>
      </c>
      <c r="F32" s="2">
        <v>2367</v>
      </c>
      <c r="G32" s="2">
        <v>12000</v>
      </c>
      <c r="H32" s="2">
        <f>(F32-E32+1)*G32</f>
        <v>288000</v>
      </c>
      <c r="I32" s="4" t="s">
        <v>61</v>
      </c>
      <c r="J32" s="1" t="s">
        <v>15</v>
      </c>
      <c r="L32" s="1" t="s">
        <v>33</v>
      </c>
    </row>
    <row r="33" spans="1:12" s="1" customFormat="1" ht="15">
      <c r="A33" s="3">
        <v>37802</v>
      </c>
      <c r="B33" s="2">
        <v>150</v>
      </c>
      <c r="C33" s="2" t="s">
        <v>0</v>
      </c>
      <c r="D33" s="2" t="s">
        <v>1</v>
      </c>
      <c r="E33" s="2">
        <v>2375</v>
      </c>
      <c r="F33" s="2">
        <v>2384</v>
      </c>
      <c r="G33" s="2">
        <v>12000</v>
      </c>
      <c r="H33" s="2">
        <f>(F33-E33+1)*G33</f>
        <v>120000</v>
      </c>
      <c r="I33" s="4" t="s">
        <v>65</v>
      </c>
      <c r="J33" s="1" t="s">
        <v>15</v>
      </c>
      <c r="L33" s="1" t="s">
        <v>33</v>
      </c>
    </row>
    <row r="34" spans="1:12" s="1" customFormat="1" ht="15">
      <c r="A34" s="3">
        <v>37812</v>
      </c>
      <c r="B34" s="2">
        <v>150</v>
      </c>
      <c r="C34" s="2" t="s">
        <v>0</v>
      </c>
      <c r="D34" s="2" t="s">
        <v>1</v>
      </c>
      <c r="E34" s="2">
        <v>3111</v>
      </c>
      <c r="F34" s="2">
        <v>3127</v>
      </c>
      <c r="G34" s="2">
        <v>12000</v>
      </c>
      <c r="H34" s="2">
        <f>(F34-E34+1)*G34</f>
        <v>204000</v>
      </c>
      <c r="I34" s="4" t="s">
        <v>113</v>
      </c>
      <c r="J34" s="1" t="s">
        <v>15</v>
      </c>
      <c r="L34" s="1" t="s">
        <v>111</v>
      </c>
    </row>
    <row r="35" ht="16.5">
      <c r="H35" s="31">
        <f>SUM(H32:H34)</f>
        <v>612000</v>
      </c>
    </row>
    <row r="37" spans="1:12" s="1" customFormat="1" ht="15">
      <c r="A37" s="3">
        <v>37797</v>
      </c>
      <c r="B37" s="2">
        <v>200</v>
      </c>
      <c r="C37" s="2" t="s">
        <v>0</v>
      </c>
      <c r="D37" s="2" t="s">
        <v>1</v>
      </c>
      <c r="E37" s="2">
        <v>1749</v>
      </c>
      <c r="F37" s="2">
        <v>1765</v>
      </c>
      <c r="G37" s="2">
        <v>12000</v>
      </c>
      <c r="H37" s="2">
        <f>(F37-E37+1)*G37</f>
        <v>204000</v>
      </c>
      <c r="I37" s="4" t="s">
        <v>37</v>
      </c>
      <c r="J37" s="1" t="s">
        <v>15</v>
      </c>
      <c r="L37" s="1" t="s">
        <v>2</v>
      </c>
    </row>
    <row r="38" spans="1:12" s="12" customFormat="1" ht="15">
      <c r="A38" s="23">
        <v>37802</v>
      </c>
      <c r="B38" s="24">
        <v>200</v>
      </c>
      <c r="C38" s="24" t="s">
        <v>0</v>
      </c>
      <c r="D38" s="24" t="s">
        <v>1</v>
      </c>
      <c r="E38" s="24">
        <v>2284</v>
      </c>
      <c r="F38" s="24">
        <v>2313</v>
      </c>
      <c r="G38" s="24">
        <v>12000</v>
      </c>
      <c r="H38" s="24">
        <f>(F38-E38+1)*G38</f>
        <v>360000</v>
      </c>
      <c r="I38" s="25" t="s">
        <v>58</v>
      </c>
      <c r="J38" s="12" t="s">
        <v>15</v>
      </c>
      <c r="L38" s="12" t="s">
        <v>33</v>
      </c>
    </row>
    <row r="39" spans="1:12" s="1" customFormat="1" ht="15">
      <c r="A39" s="3">
        <v>37802</v>
      </c>
      <c r="B39" s="2">
        <v>200</v>
      </c>
      <c r="C39" s="2" t="s">
        <v>0</v>
      </c>
      <c r="D39" s="2" t="s">
        <v>1</v>
      </c>
      <c r="E39" s="2">
        <v>2315</v>
      </c>
      <c r="F39" s="2">
        <v>2323</v>
      </c>
      <c r="G39" s="2">
        <v>12000</v>
      </c>
      <c r="H39" s="2">
        <f>(F39-E39+1)*G39</f>
        <v>108000</v>
      </c>
      <c r="I39" s="4" t="s">
        <v>58</v>
      </c>
      <c r="J39" s="1" t="s">
        <v>15</v>
      </c>
      <c r="L39" s="1" t="s">
        <v>33</v>
      </c>
    </row>
    <row r="40" ht="16.5">
      <c r="H40" s="31">
        <f>SUM(H37:H39)</f>
        <v>672000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23">
      <selection activeCell="H3" sqref="H3"/>
    </sheetView>
  </sheetViews>
  <sheetFormatPr defaultColWidth="9.140625" defaultRowHeight="12.75"/>
  <cols>
    <col min="8" max="8" width="9.140625" style="2" customWidth="1"/>
  </cols>
  <sheetData>
    <row r="1" ht="15">
      <c r="A1" t="s">
        <v>186</v>
      </c>
    </row>
    <row r="3" spans="1:10" s="1" customFormat="1" ht="15">
      <c r="A3" s="3">
        <v>37879</v>
      </c>
      <c r="B3" s="2">
        <v>10</v>
      </c>
      <c r="C3" s="2" t="s">
        <v>73</v>
      </c>
      <c r="D3" s="2" t="s">
        <v>4</v>
      </c>
      <c r="E3" s="2">
        <v>4112</v>
      </c>
      <c r="F3" s="2">
        <v>4145</v>
      </c>
      <c r="G3" s="2">
        <v>12000</v>
      </c>
      <c r="H3" s="2">
        <f>(F3-E3+1)*G3</f>
        <v>408000</v>
      </c>
      <c r="I3" s="4" t="s">
        <v>172</v>
      </c>
      <c r="J3" s="1" t="s">
        <v>6</v>
      </c>
    </row>
    <row r="4" spans="1:10" s="1" customFormat="1" ht="15">
      <c r="A4" s="3">
        <v>37880</v>
      </c>
      <c r="B4" s="2">
        <v>10</v>
      </c>
      <c r="C4" s="2" t="s">
        <v>73</v>
      </c>
      <c r="D4" s="2" t="s">
        <v>4</v>
      </c>
      <c r="E4" s="2">
        <v>4148</v>
      </c>
      <c r="F4" s="2">
        <v>4169</v>
      </c>
      <c r="G4" s="2">
        <v>12000</v>
      </c>
      <c r="H4" s="2">
        <f>(F4-E4+1)*G4</f>
        <v>264000</v>
      </c>
      <c r="I4" s="4" t="s">
        <v>173</v>
      </c>
      <c r="J4" s="1" t="s">
        <v>6</v>
      </c>
    </row>
    <row r="5" spans="1:12" s="1" customFormat="1" ht="15">
      <c r="A5" s="3">
        <v>37880</v>
      </c>
      <c r="B5" s="2">
        <v>10</v>
      </c>
      <c r="C5" s="2" t="s">
        <v>73</v>
      </c>
      <c r="D5" s="2" t="s">
        <v>4</v>
      </c>
      <c r="E5" s="2">
        <v>4184</v>
      </c>
      <c r="F5" s="2">
        <v>4207</v>
      </c>
      <c r="G5" s="2">
        <v>12000</v>
      </c>
      <c r="H5" s="2">
        <f>(F5-E5+1)*G5</f>
        <v>288000</v>
      </c>
      <c r="I5" s="4" t="s">
        <v>174</v>
      </c>
      <c r="J5" s="1" t="s">
        <v>6</v>
      </c>
      <c r="L5" s="1" t="s">
        <v>175</v>
      </c>
    </row>
    <row r="6" ht="16.5">
      <c r="H6" s="31">
        <f>H3+H4+H5</f>
        <v>960000</v>
      </c>
    </row>
    <row r="8" spans="1:10" s="1" customFormat="1" ht="15">
      <c r="A8" s="3">
        <v>37876</v>
      </c>
      <c r="B8" s="2">
        <v>20</v>
      </c>
      <c r="C8" s="2" t="s">
        <v>73</v>
      </c>
      <c r="D8" s="2" t="s">
        <v>4</v>
      </c>
      <c r="E8" s="2">
        <v>3770</v>
      </c>
      <c r="F8" s="2">
        <v>3803</v>
      </c>
      <c r="G8" s="2">
        <v>12000</v>
      </c>
      <c r="H8" s="24">
        <f>(F8-E8+1)*G8</f>
        <v>408000</v>
      </c>
      <c r="I8" s="4" t="s">
        <v>159</v>
      </c>
      <c r="J8" s="1" t="s">
        <v>6</v>
      </c>
    </row>
    <row r="9" ht="16.5">
      <c r="H9" s="31">
        <f>H8</f>
        <v>408000</v>
      </c>
    </row>
    <row r="11" spans="1:12" s="1" customFormat="1" ht="15">
      <c r="A11" s="3">
        <v>37877</v>
      </c>
      <c r="B11" s="2">
        <v>40</v>
      </c>
      <c r="C11" s="2" t="s">
        <v>73</v>
      </c>
      <c r="D11" s="2" t="s">
        <v>4</v>
      </c>
      <c r="E11" s="2">
        <v>3812</v>
      </c>
      <c r="F11" s="2">
        <v>3827</v>
      </c>
      <c r="G11" s="2">
        <v>12000</v>
      </c>
      <c r="H11" s="24">
        <f>(F11-E11+1)*G11</f>
        <v>192000</v>
      </c>
      <c r="I11" s="4" t="s">
        <v>160</v>
      </c>
      <c r="J11" s="1" t="s">
        <v>6</v>
      </c>
      <c r="L11" s="1" t="s">
        <v>161</v>
      </c>
    </row>
    <row r="12" spans="1:10" s="1" customFormat="1" ht="15">
      <c r="A12" s="3">
        <v>37878</v>
      </c>
      <c r="B12" s="2">
        <v>40</v>
      </c>
      <c r="C12" s="2" t="s">
        <v>73</v>
      </c>
      <c r="D12" s="2" t="s">
        <v>4</v>
      </c>
      <c r="E12" s="2">
        <v>3924</v>
      </c>
      <c r="F12" s="2">
        <v>3972</v>
      </c>
      <c r="G12" s="2">
        <v>12000</v>
      </c>
      <c r="H12" s="2">
        <f>(F12-E12+1)*G12</f>
        <v>588000</v>
      </c>
      <c r="I12" s="4" t="s">
        <v>167</v>
      </c>
      <c r="J12" s="1" t="s">
        <v>6</v>
      </c>
    </row>
    <row r="13" ht="16.5">
      <c r="H13" s="31">
        <f>H11+H12</f>
        <v>780000</v>
      </c>
    </row>
    <row r="15" spans="1:12" s="1" customFormat="1" ht="15">
      <c r="A15" s="3">
        <v>37809</v>
      </c>
      <c r="B15" s="2">
        <v>60</v>
      </c>
      <c r="C15" s="2" t="s">
        <v>73</v>
      </c>
      <c r="D15" s="2" t="s">
        <v>4</v>
      </c>
      <c r="E15" s="2">
        <v>2784</v>
      </c>
      <c r="F15" s="2">
        <v>2804</v>
      </c>
      <c r="G15" s="2">
        <v>12000</v>
      </c>
      <c r="H15" s="2">
        <f>(F15-E15+1)*G15</f>
        <v>252000</v>
      </c>
      <c r="I15" s="4" t="s">
        <v>109</v>
      </c>
      <c r="J15" s="1" t="s">
        <v>69</v>
      </c>
      <c r="L15" s="1" t="s">
        <v>97</v>
      </c>
    </row>
    <row r="16" spans="1:12" s="1" customFormat="1" ht="15">
      <c r="A16" s="3">
        <v>37809</v>
      </c>
      <c r="B16" s="2">
        <v>60</v>
      </c>
      <c r="C16" s="2" t="s">
        <v>73</v>
      </c>
      <c r="D16" s="2" t="s">
        <v>4</v>
      </c>
      <c r="E16" s="2">
        <v>2815</v>
      </c>
      <c r="F16" s="2">
        <v>2827</v>
      </c>
      <c r="G16" s="2">
        <v>12000</v>
      </c>
      <c r="H16" s="2">
        <f>(F16-E16+1)*G16</f>
        <v>156000</v>
      </c>
      <c r="I16" s="4" t="s">
        <v>108</v>
      </c>
      <c r="J16" s="1" t="s">
        <v>69</v>
      </c>
      <c r="L16" s="1" t="s">
        <v>97</v>
      </c>
    </row>
    <row r="17" spans="1:12" s="1" customFormat="1" ht="15">
      <c r="A17" s="3">
        <v>37814</v>
      </c>
      <c r="B17" s="2">
        <v>60</v>
      </c>
      <c r="C17" s="2" t="s">
        <v>0</v>
      </c>
      <c r="D17" s="2" t="s">
        <v>4</v>
      </c>
      <c r="E17" s="2">
        <v>3294</v>
      </c>
      <c r="F17" s="2">
        <v>3327</v>
      </c>
      <c r="G17" s="2">
        <v>12000</v>
      </c>
      <c r="H17" s="2">
        <f>(F17-E17+1)*G17</f>
        <v>408000</v>
      </c>
      <c r="I17" s="4" t="s">
        <v>124</v>
      </c>
      <c r="L17" s="1" t="s">
        <v>122</v>
      </c>
    </row>
    <row r="18" ht="16.5">
      <c r="H18" s="31">
        <f>H15+H16+H17</f>
        <v>816000</v>
      </c>
    </row>
    <row r="20" spans="1:12" s="1" customFormat="1" ht="15">
      <c r="A20" s="3">
        <v>37808</v>
      </c>
      <c r="B20" s="2">
        <v>80</v>
      </c>
      <c r="C20" s="2" t="s">
        <v>73</v>
      </c>
      <c r="D20" s="2" t="s">
        <v>4</v>
      </c>
      <c r="E20" s="2">
        <v>2725</v>
      </c>
      <c r="F20" s="2">
        <v>2727</v>
      </c>
      <c r="G20" s="2">
        <v>12000</v>
      </c>
      <c r="H20" s="2">
        <f>(F20-E20+1)*G20</f>
        <v>36000</v>
      </c>
      <c r="I20" s="4" t="s">
        <v>93</v>
      </c>
      <c r="J20" s="1" t="s">
        <v>69</v>
      </c>
      <c r="L20" s="1" t="s">
        <v>96</v>
      </c>
    </row>
    <row r="21" spans="1:12" s="1" customFormat="1" ht="15">
      <c r="A21" s="3">
        <v>37808</v>
      </c>
      <c r="B21" s="2">
        <v>80</v>
      </c>
      <c r="C21" s="2" t="s">
        <v>73</v>
      </c>
      <c r="D21" s="2" t="s">
        <v>4</v>
      </c>
      <c r="E21" s="2">
        <v>2730</v>
      </c>
      <c r="F21" s="2">
        <v>2781</v>
      </c>
      <c r="G21" s="2">
        <v>12000</v>
      </c>
      <c r="H21" s="2">
        <f>(F21-E21+1)*G21</f>
        <v>624000</v>
      </c>
      <c r="I21" s="4" t="s">
        <v>95</v>
      </c>
      <c r="J21" s="1" t="s">
        <v>69</v>
      </c>
      <c r="L21" s="1" t="s">
        <v>96</v>
      </c>
    </row>
    <row r="22" ht="16.5">
      <c r="H22" s="31">
        <f>H20+H21</f>
        <v>660000</v>
      </c>
    </row>
    <row r="24" spans="1:12" s="1" customFormat="1" ht="15">
      <c r="A24" s="3">
        <v>37808</v>
      </c>
      <c r="B24" s="2">
        <v>100</v>
      </c>
      <c r="C24" s="2" t="s">
        <v>73</v>
      </c>
      <c r="D24" s="2" t="s">
        <v>4</v>
      </c>
      <c r="E24" s="2">
        <v>2649</v>
      </c>
      <c r="F24" s="2">
        <v>2685</v>
      </c>
      <c r="G24" s="2">
        <v>12000</v>
      </c>
      <c r="H24" s="2">
        <f>(F24-E24+1)*G24</f>
        <v>444000</v>
      </c>
      <c r="I24" s="4" t="s">
        <v>88</v>
      </c>
      <c r="J24" s="1" t="s">
        <v>69</v>
      </c>
      <c r="L24" s="1" t="s">
        <v>89</v>
      </c>
    </row>
    <row r="25" ht="16.5">
      <c r="H25" s="31">
        <f>H24</f>
        <v>444000</v>
      </c>
    </row>
    <row r="27" spans="1:10" s="1" customFormat="1" ht="15">
      <c r="A27" s="3">
        <v>37806</v>
      </c>
      <c r="B27" s="2">
        <v>120</v>
      </c>
      <c r="C27" s="2" t="s">
        <v>73</v>
      </c>
      <c r="D27" s="2" t="s">
        <v>4</v>
      </c>
      <c r="E27" s="2">
        <v>2460</v>
      </c>
      <c r="F27" s="2">
        <v>2489</v>
      </c>
      <c r="G27" s="2">
        <v>12000</v>
      </c>
      <c r="H27" s="2">
        <f>(F27-E27+1)*G27</f>
        <v>360000</v>
      </c>
      <c r="I27" s="4" t="s">
        <v>74</v>
      </c>
      <c r="J27" s="1" t="s">
        <v>69</v>
      </c>
    </row>
    <row r="28" spans="1:10" s="1" customFormat="1" ht="15">
      <c r="A28" s="3">
        <v>37806</v>
      </c>
      <c r="B28" s="2">
        <v>120</v>
      </c>
      <c r="C28" s="2" t="s">
        <v>73</v>
      </c>
      <c r="D28" s="2" t="s">
        <v>4</v>
      </c>
      <c r="E28" s="2">
        <v>2501</v>
      </c>
      <c r="F28" s="2">
        <v>2504</v>
      </c>
      <c r="G28" s="2">
        <v>12000</v>
      </c>
      <c r="H28" s="2">
        <f>(F28-E28+1)*G28</f>
        <v>48000</v>
      </c>
      <c r="I28" s="4" t="s">
        <v>75</v>
      </c>
      <c r="J28" s="1" t="s">
        <v>69</v>
      </c>
    </row>
    <row r="29" spans="1:12" s="1" customFormat="1" ht="15">
      <c r="A29" s="3">
        <v>37812</v>
      </c>
      <c r="B29" s="2">
        <v>120</v>
      </c>
      <c r="C29" s="2" t="s">
        <v>0</v>
      </c>
      <c r="D29" s="2" t="s">
        <v>4</v>
      </c>
      <c r="E29" s="2">
        <v>3077</v>
      </c>
      <c r="F29" s="2">
        <v>3093</v>
      </c>
      <c r="G29" s="2">
        <v>12000</v>
      </c>
      <c r="H29" s="2">
        <f>(F29-E29+1)*G29</f>
        <v>204000</v>
      </c>
      <c r="I29" s="4" t="s">
        <v>110</v>
      </c>
      <c r="J29" s="1" t="s">
        <v>69</v>
      </c>
      <c r="L29" s="1" t="s">
        <v>112</v>
      </c>
    </row>
    <row r="30" ht="16.5">
      <c r="H30" s="31">
        <f>H27+H28+H29</f>
        <v>612000</v>
      </c>
    </row>
    <row r="32" spans="1:12" s="12" customFormat="1" ht="15">
      <c r="A32" s="23">
        <v>37800</v>
      </c>
      <c r="B32" s="24">
        <v>150</v>
      </c>
      <c r="C32" s="24" t="s">
        <v>0</v>
      </c>
      <c r="D32" s="24" t="s">
        <v>4</v>
      </c>
      <c r="E32" s="24">
        <v>2139</v>
      </c>
      <c r="F32" s="24">
        <v>2139</v>
      </c>
      <c r="G32" s="24">
        <v>5000</v>
      </c>
      <c r="H32" s="24">
        <f>(F32-E32+1)*G32</f>
        <v>5000</v>
      </c>
      <c r="I32" s="25" t="s">
        <v>39</v>
      </c>
      <c r="J32" s="12" t="s">
        <v>6</v>
      </c>
      <c r="L32" s="12" t="s">
        <v>18</v>
      </c>
    </row>
    <row r="33" spans="1:12" s="12" customFormat="1" ht="15">
      <c r="A33" s="23">
        <v>37800</v>
      </c>
      <c r="B33" s="24">
        <v>150</v>
      </c>
      <c r="C33" s="24" t="s">
        <v>0</v>
      </c>
      <c r="D33" s="24" t="s">
        <v>4</v>
      </c>
      <c r="E33" s="24">
        <v>2145</v>
      </c>
      <c r="F33" s="24">
        <v>2179</v>
      </c>
      <c r="G33" s="24">
        <v>12000</v>
      </c>
      <c r="H33" s="24">
        <f>(F33-E33+1)*G33</f>
        <v>420000</v>
      </c>
      <c r="I33" s="25" t="s">
        <v>54</v>
      </c>
      <c r="J33" s="12" t="s">
        <v>6</v>
      </c>
      <c r="L33" s="12" t="s">
        <v>20</v>
      </c>
    </row>
    <row r="34" spans="1:12" s="1" customFormat="1" ht="15">
      <c r="A34" s="3">
        <v>37811</v>
      </c>
      <c r="B34" s="2">
        <v>150</v>
      </c>
      <c r="C34" s="2" t="s">
        <v>0</v>
      </c>
      <c r="D34" s="2" t="s">
        <v>4</v>
      </c>
      <c r="E34" s="2">
        <v>3060</v>
      </c>
      <c r="F34" s="2">
        <v>3076</v>
      </c>
      <c r="G34" s="2">
        <v>12000</v>
      </c>
      <c r="H34" s="2">
        <f>(F34-E34+1)*G34</f>
        <v>204000</v>
      </c>
      <c r="I34" s="4" t="s">
        <v>110</v>
      </c>
      <c r="J34" s="1" t="s">
        <v>69</v>
      </c>
      <c r="L34" s="1" t="s">
        <v>111</v>
      </c>
    </row>
    <row r="35" ht="16.5">
      <c r="H35" s="31">
        <f>H32+H33+H34</f>
        <v>629000</v>
      </c>
    </row>
    <row r="37" spans="1:12" s="12" customFormat="1" ht="15">
      <c r="A37" s="23">
        <v>37799</v>
      </c>
      <c r="B37" s="24">
        <v>200</v>
      </c>
      <c r="C37" s="24" t="s">
        <v>0</v>
      </c>
      <c r="D37" s="24" t="s">
        <v>4</v>
      </c>
      <c r="E37" s="24">
        <v>2022</v>
      </c>
      <c r="F37" s="24">
        <v>2022</v>
      </c>
      <c r="G37" s="24">
        <v>12000</v>
      </c>
      <c r="H37" s="24">
        <f>(F37-E37+1)*G37</f>
        <v>12000</v>
      </c>
      <c r="I37" s="25" t="s">
        <v>51</v>
      </c>
      <c r="J37" s="12" t="s">
        <v>6</v>
      </c>
      <c r="L37" s="12" t="s">
        <v>17</v>
      </c>
    </row>
    <row r="38" spans="1:12" s="12" customFormat="1" ht="15">
      <c r="A38" s="23">
        <v>37800</v>
      </c>
      <c r="B38" s="24">
        <v>200</v>
      </c>
      <c r="C38" s="24" t="s">
        <v>0</v>
      </c>
      <c r="D38" s="24" t="s">
        <v>4</v>
      </c>
      <c r="E38" s="24">
        <v>2083</v>
      </c>
      <c r="F38" s="24">
        <v>2118</v>
      </c>
      <c r="G38" s="24">
        <v>12000</v>
      </c>
      <c r="H38" s="24">
        <f>(F38-E38+1)*G38</f>
        <v>432000</v>
      </c>
      <c r="I38" s="25" t="s">
        <v>52</v>
      </c>
      <c r="J38" s="12" t="s">
        <v>6</v>
      </c>
      <c r="L38" s="12" t="s">
        <v>17</v>
      </c>
    </row>
    <row r="39" spans="1:10" s="1" customFormat="1" ht="15">
      <c r="A39" s="3">
        <v>37811</v>
      </c>
      <c r="B39" s="2">
        <v>200</v>
      </c>
      <c r="C39" s="2" t="s">
        <v>0</v>
      </c>
      <c r="D39" s="2" t="s">
        <v>4</v>
      </c>
      <c r="E39" s="2">
        <v>3043</v>
      </c>
      <c r="F39" s="2">
        <v>3059</v>
      </c>
      <c r="G39" s="2">
        <v>12000</v>
      </c>
      <c r="H39" s="2">
        <f>(F39-E39+1)*G39</f>
        <v>204000</v>
      </c>
      <c r="I39" s="4" t="s">
        <v>103</v>
      </c>
      <c r="J39" s="1" t="s">
        <v>69</v>
      </c>
    </row>
    <row r="40" ht="16.5">
      <c r="H40" s="31">
        <f>H37+H38+H39</f>
        <v>648000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9" sqref="A9:L12"/>
    </sheetView>
  </sheetViews>
  <sheetFormatPr defaultColWidth="9.140625" defaultRowHeight="12.75"/>
  <cols>
    <col min="8" max="8" width="9.140625" style="2" customWidth="1"/>
  </cols>
  <sheetData>
    <row r="1" ht="15">
      <c r="A1" t="s">
        <v>184</v>
      </c>
    </row>
    <row r="4" spans="1:10" s="12" customFormat="1" ht="15">
      <c r="A4" s="23">
        <v>37798</v>
      </c>
      <c r="B4" s="24">
        <v>200</v>
      </c>
      <c r="C4" s="24" t="s">
        <v>0</v>
      </c>
      <c r="D4" s="24">
        <v>1</v>
      </c>
      <c r="E4" s="24">
        <v>1852</v>
      </c>
      <c r="F4" s="24">
        <v>1868</v>
      </c>
      <c r="G4" s="24">
        <v>12000</v>
      </c>
      <c r="H4" s="24">
        <f>(F4-E4+1)*G4</f>
        <v>204000</v>
      </c>
      <c r="I4" s="25" t="s">
        <v>43</v>
      </c>
      <c r="J4" s="12" t="s">
        <v>14</v>
      </c>
    </row>
    <row r="5" spans="1:10" s="12" customFormat="1" ht="15">
      <c r="A5" s="23">
        <v>37799</v>
      </c>
      <c r="B5" s="24">
        <v>200</v>
      </c>
      <c r="C5" s="24" t="s">
        <v>0</v>
      </c>
      <c r="D5" s="24">
        <v>1</v>
      </c>
      <c r="E5" s="24">
        <v>1985</v>
      </c>
      <c r="F5" s="24">
        <v>2005</v>
      </c>
      <c r="G5" s="24">
        <v>12000</v>
      </c>
      <c r="H5" s="24">
        <f>(F5-E5+1)*G5</f>
        <v>252000</v>
      </c>
      <c r="I5" s="25" t="s">
        <v>49</v>
      </c>
      <c r="J5" s="12" t="s">
        <v>14</v>
      </c>
    </row>
    <row r="6" spans="1:12" s="1" customFormat="1" ht="15">
      <c r="A6" s="3">
        <v>37812</v>
      </c>
      <c r="B6" s="2">
        <v>200</v>
      </c>
      <c r="C6" s="2" t="s">
        <v>0</v>
      </c>
      <c r="D6" s="2">
        <v>1</v>
      </c>
      <c r="E6" s="2">
        <v>3139</v>
      </c>
      <c r="F6" s="2">
        <v>3155</v>
      </c>
      <c r="G6" s="2">
        <v>12000</v>
      </c>
      <c r="H6" s="2">
        <f>(F6-E6+1)*G6</f>
        <v>204000</v>
      </c>
      <c r="I6" s="4" t="s">
        <v>114</v>
      </c>
      <c r="J6" s="1" t="s">
        <v>14</v>
      </c>
      <c r="L6" s="1" t="s">
        <v>116</v>
      </c>
    </row>
    <row r="7" ht="16.5">
      <c r="H7" s="31">
        <f>H4+H5+H6</f>
        <v>660000</v>
      </c>
    </row>
    <row r="9" spans="1:10" s="12" customFormat="1" ht="15">
      <c r="A9" s="23">
        <v>37798</v>
      </c>
      <c r="B9" s="24">
        <v>200</v>
      </c>
      <c r="C9" s="24" t="s">
        <v>0</v>
      </c>
      <c r="D9" s="24">
        <v>2</v>
      </c>
      <c r="E9" s="24">
        <v>1915</v>
      </c>
      <c r="F9" s="24">
        <v>1918</v>
      </c>
      <c r="G9" s="24">
        <v>12000</v>
      </c>
      <c r="H9" s="24">
        <f>(F9-E9+1)*G9</f>
        <v>48000</v>
      </c>
      <c r="I9" s="25" t="s">
        <v>46</v>
      </c>
      <c r="J9" s="12" t="s">
        <v>15</v>
      </c>
    </row>
    <row r="10" spans="1:10" s="12" customFormat="1" ht="15">
      <c r="A10" s="23">
        <v>37798</v>
      </c>
      <c r="B10" s="24">
        <v>200</v>
      </c>
      <c r="C10" s="24" t="s">
        <v>0</v>
      </c>
      <c r="D10" s="24">
        <v>2</v>
      </c>
      <c r="E10" s="24">
        <v>1922</v>
      </c>
      <c r="F10" s="24">
        <v>1938</v>
      </c>
      <c r="G10" s="24">
        <v>12000</v>
      </c>
      <c r="H10" s="24">
        <f>(F10-E10+1)*G10</f>
        <v>204000</v>
      </c>
      <c r="I10" s="25" t="s">
        <v>47</v>
      </c>
      <c r="J10" s="12" t="s">
        <v>15</v>
      </c>
    </row>
    <row r="11" spans="1:10" s="12" customFormat="1" ht="15">
      <c r="A11" s="23">
        <v>37799</v>
      </c>
      <c r="B11" s="24">
        <v>200</v>
      </c>
      <c r="C11" s="24" t="s">
        <v>0</v>
      </c>
      <c r="D11" s="24">
        <v>2</v>
      </c>
      <c r="E11" s="24">
        <v>2007</v>
      </c>
      <c r="F11" s="24">
        <v>2011</v>
      </c>
      <c r="G11" s="24">
        <v>12000</v>
      </c>
      <c r="H11" s="24">
        <f>(F11-E11+1)*G11</f>
        <v>60000</v>
      </c>
      <c r="I11" s="25" t="s">
        <v>50</v>
      </c>
      <c r="J11" s="12" t="s">
        <v>15</v>
      </c>
    </row>
    <row r="12" spans="1:10" s="12" customFormat="1" ht="15">
      <c r="A12" s="23">
        <v>37799</v>
      </c>
      <c r="B12" s="24">
        <v>200</v>
      </c>
      <c r="C12" s="24" t="s">
        <v>0</v>
      </c>
      <c r="D12" s="24">
        <v>2</v>
      </c>
      <c r="E12" s="24">
        <v>2012</v>
      </c>
      <c r="F12" s="24">
        <v>2021</v>
      </c>
      <c r="G12" s="24">
        <v>12000</v>
      </c>
      <c r="H12" s="24">
        <f>(F12-E12+1)*G12</f>
        <v>120000</v>
      </c>
      <c r="I12" s="25" t="s">
        <v>38</v>
      </c>
      <c r="J12" s="12" t="s">
        <v>15</v>
      </c>
    </row>
    <row r="13" ht="16.5">
      <c r="H13" s="31">
        <f>H9+H10+H11+H12</f>
        <v>432000</v>
      </c>
    </row>
    <row r="15" spans="1:10" s="12" customFormat="1" ht="15">
      <c r="A15" s="23">
        <v>37798</v>
      </c>
      <c r="B15" s="24">
        <v>200</v>
      </c>
      <c r="C15" s="24" t="s">
        <v>0</v>
      </c>
      <c r="D15" s="24">
        <v>3</v>
      </c>
      <c r="E15" s="24">
        <v>1939</v>
      </c>
      <c r="F15" s="24">
        <v>1973</v>
      </c>
      <c r="G15" s="24">
        <v>12000</v>
      </c>
      <c r="H15" s="24">
        <f>(F15-E15+1)*G15</f>
        <v>420000</v>
      </c>
      <c r="I15" s="25" t="s">
        <v>48</v>
      </c>
      <c r="J15" s="12" t="s">
        <v>15</v>
      </c>
    </row>
    <row r="16" spans="1:12" s="1" customFormat="1" ht="15">
      <c r="A16" s="3">
        <v>37812</v>
      </c>
      <c r="B16" s="2">
        <v>200</v>
      </c>
      <c r="C16" s="2" t="s">
        <v>0</v>
      </c>
      <c r="D16" s="2">
        <v>3</v>
      </c>
      <c r="E16" s="2">
        <v>3173</v>
      </c>
      <c r="F16" s="2">
        <v>3189</v>
      </c>
      <c r="G16" s="2">
        <v>12000</v>
      </c>
      <c r="H16" s="2">
        <f>(F16-E16+1)*G16</f>
        <v>204000</v>
      </c>
      <c r="I16" s="4" t="s">
        <v>126</v>
      </c>
      <c r="J16" s="1" t="s">
        <v>15</v>
      </c>
      <c r="L16" s="1" t="s">
        <v>116</v>
      </c>
    </row>
    <row r="17" ht="16.5">
      <c r="H17" s="31">
        <f>H15+H16</f>
        <v>624000</v>
      </c>
    </row>
    <row r="19" spans="1:12" s="12" customFormat="1" ht="15">
      <c r="A19" s="23">
        <v>37799</v>
      </c>
      <c r="B19" s="24">
        <v>200</v>
      </c>
      <c r="C19" s="24" t="s">
        <v>0</v>
      </c>
      <c r="D19" s="24" t="s">
        <v>4</v>
      </c>
      <c r="E19" s="24">
        <v>2022</v>
      </c>
      <c r="F19" s="24">
        <v>2022</v>
      </c>
      <c r="G19" s="24">
        <v>12000</v>
      </c>
      <c r="H19" s="24">
        <f>(F19-E19+1)*G19</f>
        <v>12000</v>
      </c>
      <c r="I19" s="25" t="s">
        <v>51</v>
      </c>
      <c r="J19" s="12" t="s">
        <v>6</v>
      </c>
      <c r="L19" s="12" t="s">
        <v>17</v>
      </c>
    </row>
    <row r="20" spans="1:12" s="12" customFormat="1" ht="15">
      <c r="A20" s="23">
        <v>37800</v>
      </c>
      <c r="B20" s="24">
        <v>200</v>
      </c>
      <c r="C20" s="24" t="s">
        <v>0</v>
      </c>
      <c r="D20" s="24" t="s">
        <v>4</v>
      </c>
      <c r="E20" s="24">
        <v>2083</v>
      </c>
      <c r="F20" s="24">
        <v>2118</v>
      </c>
      <c r="G20" s="24">
        <v>12000</v>
      </c>
      <c r="H20" s="24">
        <f>(F20-E20+1)*G20</f>
        <v>432000</v>
      </c>
      <c r="I20" s="25" t="s">
        <v>52</v>
      </c>
      <c r="J20" s="12" t="s">
        <v>6</v>
      </c>
      <c r="L20" s="12" t="s">
        <v>17</v>
      </c>
    </row>
    <row r="21" spans="1:10" s="1" customFormat="1" ht="15">
      <c r="A21" s="3">
        <v>37811</v>
      </c>
      <c r="B21" s="2">
        <v>200</v>
      </c>
      <c r="C21" s="2" t="s">
        <v>0</v>
      </c>
      <c r="D21" s="2" t="s">
        <v>4</v>
      </c>
      <c r="E21" s="2">
        <v>3043</v>
      </c>
      <c r="F21" s="2">
        <v>3059</v>
      </c>
      <c r="G21" s="2">
        <v>12000</v>
      </c>
      <c r="H21" s="2">
        <f>(F21-E21+1)*G21</f>
        <v>204000</v>
      </c>
      <c r="I21" s="4" t="s">
        <v>103</v>
      </c>
      <c r="J21" s="1" t="s">
        <v>69</v>
      </c>
    </row>
    <row r="22" ht="16.5">
      <c r="H22" s="31">
        <f>H19+H20+H21</f>
        <v>648000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krieger</dc:creator>
  <cp:keywords/>
  <dc:description/>
  <cp:lastModifiedBy>gorbunov</cp:lastModifiedBy>
  <cp:lastPrinted>2003-11-11T15:57:16Z</cp:lastPrinted>
  <dcterms:created xsi:type="dcterms:W3CDTF">2003-06-29T08:07:05Z</dcterms:created>
  <dcterms:modified xsi:type="dcterms:W3CDTF">2003-11-21T12:47:19Z</dcterms:modified>
  <cp:category/>
  <cp:version/>
  <cp:contentType/>
  <cp:contentStatus/>
</cp:coreProperties>
</file>